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45" l="1"/>
  <c r="I6" i="45"/>
  <c r="I7" i="45"/>
  <c r="I8" i="45"/>
  <c r="I9" i="45"/>
  <c r="I10" i="45"/>
  <c r="I11" i="45"/>
  <c r="I12" i="45"/>
  <c r="I13" i="45"/>
  <c r="I14" i="45"/>
  <c r="I15" i="45"/>
  <c r="I16" i="45"/>
  <c r="I17" i="45"/>
  <c r="I4" i="45"/>
  <c r="I4" i="44"/>
  <c r="I5" i="44"/>
  <c r="I6" i="44"/>
  <c r="I7" i="44"/>
  <c r="I8" i="44"/>
  <c r="I9" i="44"/>
  <c r="I10" i="44"/>
  <c r="I11" i="44"/>
  <c r="I12" i="44"/>
  <c r="I13" i="44"/>
  <c r="I14" i="44"/>
  <c r="I15" i="44"/>
  <c r="I16" i="44"/>
  <c r="I17" i="44"/>
  <c r="I3" i="44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3" i="43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3" i="42"/>
  <c r="I4" i="4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3" i="41"/>
  <c r="I4" i="40"/>
  <c r="I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3" i="40"/>
  <c r="I4" i="39"/>
  <c r="I7" i="39"/>
  <c r="I8" i="39"/>
  <c r="I11" i="39"/>
  <c r="I13" i="39"/>
  <c r="I17" i="39"/>
  <c r="I4" i="38"/>
  <c r="I3" i="38"/>
  <c r="I16" i="37"/>
  <c r="I17" i="37"/>
  <c r="H4" i="39"/>
  <c r="H7" i="39"/>
  <c r="H8" i="39"/>
  <c r="H11" i="39"/>
  <c r="H13" i="39"/>
  <c r="H17" i="39"/>
  <c r="H6" i="40"/>
  <c r="H7" i="40"/>
  <c r="H8" i="40"/>
  <c r="H9" i="40"/>
  <c r="H10" i="40"/>
  <c r="H11" i="40"/>
  <c r="H12" i="40"/>
  <c r="H13" i="40"/>
  <c r="H14" i="40"/>
  <c r="H15" i="40"/>
  <c r="H16" i="40"/>
  <c r="H17" i="40"/>
  <c r="H4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4" i="44"/>
  <c r="H5" i="44"/>
  <c r="H6" i="44"/>
  <c r="H7" i="44"/>
  <c r="H8" i="44"/>
  <c r="H9" i="44"/>
  <c r="H10" i="44"/>
  <c r="H11" i="44"/>
  <c r="H12" i="44"/>
  <c r="H13" i="44"/>
  <c r="H14" i="44"/>
  <c r="H15" i="44"/>
  <c r="H16" i="44"/>
  <c r="H17" i="44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4" i="45"/>
  <c r="H3" i="44"/>
  <c r="H3" i="43"/>
  <c r="H3" i="42"/>
  <c r="H3" i="41"/>
  <c r="H5" i="40"/>
  <c r="J3" i="43"/>
  <c r="J5" i="40"/>
  <c r="J16" i="43"/>
  <c r="J10" i="40"/>
  <c r="J6" i="40"/>
  <c r="J14" i="43"/>
  <c r="J3" i="44"/>
  <c r="J17" i="44"/>
  <c r="J17" i="43"/>
  <c r="J11" i="44"/>
  <c r="J8" i="44"/>
  <c r="J4" i="44"/>
  <c r="J3" i="41"/>
  <c r="J6" i="41"/>
  <c r="J9" i="40"/>
  <c r="J11" i="41"/>
  <c r="J10" i="43"/>
  <c r="J16" i="41"/>
  <c r="J12" i="41"/>
  <c r="J15" i="43"/>
  <c r="J13" i="40"/>
  <c r="J12" i="44"/>
  <c r="J9" i="43"/>
  <c r="J6" i="43"/>
  <c r="J7" i="40"/>
  <c r="J14" i="44"/>
  <c r="J6" i="44"/>
  <c r="J15" i="41"/>
  <c r="J5" i="41"/>
  <c r="J5" i="43"/>
  <c r="J8" i="43"/>
  <c r="J17" i="40"/>
  <c r="J14" i="40"/>
  <c r="J3" i="40"/>
  <c r="J11" i="40"/>
  <c r="J12" i="43"/>
  <c r="J13" i="43"/>
  <c r="J10" i="41"/>
  <c r="J10" i="44"/>
  <c r="J9" i="44"/>
  <c r="J5" i="44"/>
  <c r="J13" i="41"/>
  <c r="J7" i="41"/>
  <c r="J7" i="43"/>
  <c r="J15" i="40"/>
  <c r="J3" i="42"/>
  <c r="J8" i="41"/>
  <c r="J4" i="45"/>
  <c r="J17" i="41"/>
  <c r="J8" i="40"/>
  <c r="J11" i="43"/>
  <c r="J7" i="44"/>
  <c r="J14" i="45"/>
  <c r="J15" i="44"/>
  <c r="J4" i="43"/>
  <c r="J12" i="40"/>
  <c r="J16" i="45"/>
  <c r="J14" i="41"/>
  <c r="J13" i="44"/>
  <c r="J14" i="42"/>
  <c r="J13" i="45"/>
  <c r="J16" i="44"/>
  <c r="J4" i="41"/>
  <c r="J9" i="41"/>
  <c r="J11" i="42"/>
  <c r="J9" i="42"/>
  <c r="J10" i="42"/>
  <c r="J16" i="42"/>
  <c r="J12" i="42"/>
  <c r="J17" i="42"/>
  <c r="J6" i="42"/>
  <c r="J15" i="42"/>
  <c r="J5" i="42"/>
  <c r="J8" i="42"/>
  <c r="J4" i="42"/>
  <c r="J13" i="42"/>
  <c r="J7" i="42"/>
  <c r="J9" i="45"/>
  <c r="J8" i="45"/>
  <c r="J12" i="45"/>
  <c r="J15" i="45"/>
  <c r="J10" i="45"/>
  <c r="J11" i="45"/>
  <c r="J5" i="45"/>
  <c r="J7" i="45"/>
  <c r="J6" i="45"/>
  <c r="J17" i="45"/>
  <c r="G3" i="34" l="1"/>
  <c r="G15" i="34"/>
  <c r="G16" i="34"/>
  <c r="G17" i="34"/>
  <c r="J16" i="40"/>
  <c r="J4" i="40"/>
  <c r="I17" i="34" l="1"/>
  <c r="H17" i="34"/>
  <c r="I16" i="34"/>
  <c r="H16" i="34"/>
  <c r="H15" i="34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4" i="45"/>
  <c r="G17" i="45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3" i="44"/>
  <c r="G17" i="44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3" i="43"/>
  <c r="G17" i="43"/>
  <c r="B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3" i="42"/>
  <c r="G17" i="42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3" i="41"/>
  <c r="G17" i="41"/>
  <c r="X19" i="7"/>
  <c r="V19" i="7"/>
  <c r="T19" i="7"/>
  <c r="R19" i="7"/>
  <c r="P19" i="7"/>
  <c r="N19" i="7"/>
  <c r="L19" i="7"/>
  <c r="D19" i="7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3" i="40"/>
  <c r="G17" i="40"/>
  <c r="G17" i="39"/>
  <c r="G9" i="38"/>
  <c r="B9" i="38"/>
  <c r="B3" i="37"/>
  <c r="B9" i="37"/>
  <c r="B6" i="37"/>
  <c r="B11" i="37"/>
  <c r="B4" i="37"/>
  <c r="B7" i="37"/>
  <c r="B5" i="37"/>
  <c r="B8" i="37"/>
  <c r="B14" i="37"/>
  <c r="B10" i="37"/>
  <c r="B16" i="37"/>
  <c r="B12" i="37"/>
  <c r="B15" i="37"/>
  <c r="B13" i="37"/>
  <c r="B17" i="37"/>
  <c r="B6" i="38"/>
  <c r="B8" i="38"/>
  <c r="B14" i="38"/>
  <c r="B4" i="38"/>
  <c r="B7" i="38"/>
  <c r="B5" i="38"/>
  <c r="B10" i="38"/>
  <c r="B15" i="38"/>
  <c r="B16" i="38"/>
  <c r="B11" i="38"/>
  <c r="B13" i="38"/>
  <c r="B17" i="38"/>
  <c r="B12" i="38"/>
  <c r="B3" i="38"/>
  <c r="G17" i="37"/>
  <c r="B7" i="34"/>
  <c r="B10" i="34"/>
  <c r="B12" i="34"/>
  <c r="B11" i="34"/>
  <c r="B13" i="34"/>
  <c r="B14" i="34"/>
  <c r="B15" i="34"/>
  <c r="B16" i="34"/>
  <c r="B17" i="34"/>
  <c r="B9" i="34"/>
  <c r="B8" i="34"/>
  <c r="B4" i="34"/>
  <c r="B5" i="3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6" i="38"/>
  <c r="G8" i="38"/>
  <c r="G14" i="38"/>
  <c r="G4" i="38"/>
  <c r="G7" i="38"/>
  <c r="G10" i="38"/>
  <c r="G15" i="38"/>
  <c r="G16" i="38"/>
  <c r="G11" i="38"/>
  <c r="G13" i="38"/>
  <c r="G17" i="38"/>
  <c r="G12" i="38"/>
  <c r="G3" i="38"/>
  <c r="G9" i="37"/>
  <c r="G6" i="37"/>
  <c r="G11" i="37"/>
  <c r="G4" i="37"/>
  <c r="G7" i="37"/>
  <c r="G5" i="37"/>
  <c r="G8" i="37"/>
  <c r="G14" i="37"/>
  <c r="G10" i="37"/>
  <c r="G16" i="37"/>
  <c r="G12" i="37"/>
  <c r="G15" i="37"/>
  <c r="G13" i="37"/>
  <c r="G3" i="37"/>
  <c r="G6" i="34"/>
  <c r="G5" i="34"/>
  <c r="G4" i="34"/>
  <c r="G9" i="34"/>
  <c r="G8" i="34"/>
  <c r="G7" i="34"/>
  <c r="G10" i="34"/>
  <c r="G12" i="34"/>
  <c r="G11" i="34"/>
  <c r="G13" i="34"/>
  <c r="G14" i="34"/>
  <c r="H15" i="37" l="1"/>
  <c r="H11" i="37"/>
  <c r="H5" i="37"/>
  <c r="H14" i="34"/>
  <c r="H11" i="34"/>
  <c r="H6" i="34"/>
  <c r="H9" i="34"/>
  <c r="H4" i="34"/>
  <c r="H3" i="34"/>
  <c r="H7" i="34"/>
  <c r="H5" i="34"/>
  <c r="I3" i="39"/>
  <c r="H3" i="39"/>
  <c r="H14" i="39"/>
  <c r="H6" i="39"/>
  <c r="H12" i="39"/>
  <c r="H16" i="39"/>
  <c r="H10" i="39"/>
  <c r="H15" i="39"/>
  <c r="H9" i="39"/>
  <c r="H5" i="39"/>
  <c r="H15" i="38"/>
  <c r="H13" i="34"/>
  <c r="H12" i="34"/>
  <c r="H10" i="34"/>
  <c r="H8" i="34"/>
  <c r="J5" i="7"/>
  <c r="H3" i="38"/>
  <c r="H8" i="38"/>
  <c r="H9" i="38"/>
  <c r="H5" i="38"/>
  <c r="H6" i="38"/>
  <c r="H17" i="38"/>
  <c r="H10" i="38"/>
  <c r="H12" i="38"/>
  <c r="H13" i="38"/>
  <c r="H11" i="38"/>
  <c r="H16" i="38"/>
  <c r="H7" i="38"/>
  <c r="H4" i="38"/>
  <c r="J9" i="7"/>
  <c r="H14" i="38"/>
  <c r="H12" i="37"/>
  <c r="H6" i="37"/>
  <c r="H16" i="37"/>
  <c r="H10" i="37"/>
  <c r="H13" i="37"/>
  <c r="H14" i="37"/>
  <c r="H8" i="37"/>
  <c r="H17" i="37"/>
  <c r="H7" i="37"/>
  <c r="H4" i="37"/>
  <c r="H3" i="37"/>
  <c r="H9" i="3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J3" i="37"/>
  <c r="J6" i="37"/>
  <c r="J4" i="34"/>
  <c r="J14" i="38"/>
  <c r="J7" i="38"/>
  <c r="J6" i="38"/>
  <c r="J7" i="34"/>
  <c r="J16" i="38"/>
  <c r="J15" i="34"/>
  <c r="J13" i="38"/>
  <c r="J15" i="39"/>
  <c r="J16" i="39"/>
  <c r="J11" i="38"/>
  <c r="J10" i="39"/>
  <c r="J14" i="34"/>
  <c r="J4" i="37"/>
  <c r="J14" i="39"/>
  <c r="J8" i="34"/>
  <c r="J12" i="37"/>
  <c r="J9" i="39"/>
  <c r="J15" i="38"/>
  <c r="J5" i="34"/>
  <c r="J10" i="34"/>
  <c r="J7" i="37"/>
  <c r="J13" i="34"/>
  <c r="J9" i="34"/>
  <c r="J14" i="37"/>
  <c r="J9" i="37"/>
  <c r="J16" i="34"/>
  <c r="J6" i="39"/>
  <c r="J8" i="38"/>
  <c r="J5" i="37"/>
  <c r="J5" i="39"/>
  <c r="J16" i="37"/>
  <c r="J3" i="34"/>
  <c r="J15" i="37"/>
  <c r="J12" i="39"/>
  <c r="J3" i="38"/>
  <c r="J3" i="39"/>
  <c r="J6" i="34"/>
  <c r="J10" i="38"/>
  <c r="J12" i="38"/>
  <c r="J11" i="39"/>
  <c r="J13" i="39"/>
  <c r="J17" i="39"/>
  <c r="J7" i="39"/>
  <c r="J8" i="39"/>
  <c r="J5" i="38"/>
  <c r="B3" i="45" l="1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B6" i="34"/>
  <c r="B3" i="34"/>
  <c r="J17" i="37"/>
  <c r="J10" i="37"/>
  <c r="J8" i="37"/>
  <c r="J4" i="38"/>
  <c r="J17" i="34"/>
  <c r="J9" i="38"/>
  <c r="J11" i="34"/>
  <c r="J12" i="34"/>
  <c r="J4" i="39"/>
  <c r="J17" i="38"/>
  <c r="I16" i="39" l="1"/>
  <c r="I5" i="39"/>
  <c r="I14" i="39"/>
  <c r="I10" i="39"/>
  <c r="I6" i="39"/>
  <c r="I15" i="39"/>
  <c r="I12" i="39"/>
  <c r="I9" i="39"/>
  <c r="I6" i="38"/>
  <c r="I13" i="38"/>
  <c r="I7" i="38"/>
  <c r="I8" i="38"/>
  <c r="I14" i="38"/>
  <c r="I12" i="38"/>
  <c r="I10" i="38"/>
  <c r="I17" i="38"/>
  <c r="I16" i="38"/>
  <c r="I9" i="38"/>
  <c r="I15" i="38"/>
  <c r="I11" i="38"/>
  <c r="H4" i="40"/>
  <c r="H3" i="45"/>
  <c r="H3" i="40"/>
  <c r="F18" i="7"/>
  <c r="J11" i="37"/>
  <c r="M5" i="7" l="1"/>
  <c r="J13" i="37"/>
  <c r="J3" i="45"/>
  <c r="I13" i="37" l="1"/>
  <c r="I9" i="37"/>
  <c r="I11" i="37"/>
  <c r="I14" i="37"/>
  <c r="I10" i="37"/>
  <c r="I15" i="37"/>
  <c r="I3" i="37"/>
  <c r="I6" i="37"/>
  <c r="I12" i="37"/>
  <c r="I7" i="37"/>
  <c r="I4" i="37"/>
  <c r="I8" i="37"/>
  <c r="I5" i="37"/>
  <c r="Y19" i="7"/>
  <c r="U19" i="7"/>
  <c r="S19" i="7"/>
  <c r="Y10" i="7"/>
  <c r="Y7" i="7"/>
  <c r="Y12" i="7"/>
  <c r="Y6" i="7"/>
  <c r="Y13" i="7"/>
  <c r="Y8" i="7"/>
  <c r="Y14" i="7"/>
  <c r="Y9" i="7"/>
  <c r="Y5" i="7"/>
  <c r="W5" i="7"/>
  <c r="U7" i="7"/>
  <c r="U9" i="7"/>
  <c r="U17" i="7"/>
  <c r="U12" i="7"/>
  <c r="U6" i="7"/>
  <c r="U15" i="7"/>
  <c r="U18" i="7"/>
  <c r="U10" i="7"/>
  <c r="U5" i="7"/>
  <c r="S14" i="7"/>
  <c r="S8" i="7"/>
  <c r="S18" i="7"/>
  <c r="S7" i="7"/>
  <c r="S12" i="7"/>
  <c r="S6" i="7"/>
  <c r="S10" i="7"/>
  <c r="S17" i="7"/>
  <c r="S5" i="7"/>
  <c r="Q19" i="7"/>
  <c r="Q13" i="7"/>
  <c r="Q7" i="7"/>
  <c r="Q11" i="7"/>
  <c r="Q9" i="7"/>
  <c r="Q17" i="7"/>
  <c r="Q6" i="7"/>
  <c r="Q12" i="7"/>
  <c r="Q15" i="7"/>
  <c r="Q16" i="7"/>
  <c r="Q18" i="7"/>
  <c r="Q10" i="7"/>
  <c r="Q8" i="7"/>
  <c r="Q14" i="7"/>
  <c r="Q5" i="7"/>
  <c r="O9" i="7"/>
  <c r="O14" i="7"/>
  <c r="O8" i="7"/>
  <c r="O7" i="7"/>
  <c r="O16" i="7"/>
  <c r="O6" i="7"/>
  <c r="O10" i="7"/>
  <c r="O12" i="7"/>
  <c r="O17" i="7"/>
  <c r="O18" i="7"/>
  <c r="O5" i="7"/>
  <c r="M19" i="7"/>
  <c r="M18" i="7"/>
  <c r="M6" i="7"/>
  <c r="M9" i="7"/>
  <c r="M16" i="7"/>
  <c r="M8" i="7"/>
  <c r="M7" i="7"/>
  <c r="M12" i="7"/>
  <c r="M14" i="7"/>
  <c r="M15" i="7"/>
  <c r="M11" i="7"/>
  <c r="M13" i="7"/>
  <c r="M10" i="7"/>
  <c r="M17" i="7"/>
  <c r="K5" i="7"/>
  <c r="I6" i="7"/>
  <c r="I7" i="7"/>
  <c r="I13" i="7"/>
  <c r="I9" i="7"/>
  <c r="I5" i="7"/>
  <c r="P10" i="7"/>
  <c r="P17" i="7"/>
  <c r="P8" i="7"/>
  <c r="P12" i="7"/>
  <c r="P13" i="7"/>
  <c r="P11" i="7"/>
  <c r="P5" i="7"/>
  <c r="P15" i="7"/>
  <c r="P14" i="7"/>
  <c r="P6" i="7"/>
  <c r="P18" i="7"/>
  <c r="P7" i="7"/>
  <c r="P16" i="7"/>
  <c r="P9" i="7"/>
  <c r="N18" i="7"/>
  <c r="L16" i="7"/>
  <c r="L11" i="7"/>
  <c r="L10" i="7"/>
  <c r="L14" i="7"/>
  <c r="L12" i="7"/>
  <c r="L5" i="7"/>
  <c r="L8" i="7"/>
  <c r="L7" i="7"/>
  <c r="L13" i="7"/>
  <c r="L15" i="7"/>
  <c r="L6" i="7"/>
  <c r="L18" i="7"/>
  <c r="L17" i="7"/>
  <c r="L9" i="7"/>
  <c r="W19" i="7" l="1"/>
  <c r="W9" i="7"/>
  <c r="W12" i="7"/>
  <c r="W18" i="7"/>
  <c r="W10" i="7"/>
  <c r="W8" i="7"/>
  <c r="W7" i="7"/>
  <c r="Y15" i="7"/>
  <c r="Y17" i="7"/>
  <c r="Y18" i="7"/>
  <c r="Y11" i="7"/>
  <c r="Y16" i="7"/>
  <c r="W6" i="7"/>
  <c r="W15" i="7"/>
  <c r="W13" i="7"/>
  <c r="W17" i="7"/>
  <c r="W16" i="7"/>
  <c r="W11" i="7"/>
  <c r="W14" i="7"/>
  <c r="U16" i="7"/>
  <c r="U8" i="7"/>
  <c r="U11" i="7"/>
  <c r="U13" i="7"/>
  <c r="U14" i="7"/>
  <c r="S11" i="7"/>
  <c r="S9" i="7"/>
  <c r="S16" i="7"/>
  <c r="S15" i="7"/>
  <c r="S13" i="7"/>
  <c r="O11" i="7"/>
  <c r="O13" i="7"/>
  <c r="O15" i="7"/>
  <c r="O19" i="7"/>
  <c r="K12" i="7"/>
  <c r="K18" i="7"/>
  <c r="K17" i="7"/>
  <c r="K15" i="7"/>
  <c r="K6" i="7"/>
  <c r="K13" i="7"/>
  <c r="K9" i="7"/>
  <c r="K8" i="7"/>
  <c r="K14" i="7"/>
  <c r="K10" i="7"/>
  <c r="K7" i="7"/>
  <c r="K11" i="7"/>
  <c r="I8" i="7"/>
  <c r="I12" i="7"/>
  <c r="I10" i="7"/>
  <c r="I11" i="7"/>
  <c r="I14" i="7"/>
  <c r="I17" i="7"/>
  <c r="I18" i="7"/>
  <c r="I15" i="7"/>
  <c r="V18" i="7"/>
  <c r="N7" i="7"/>
  <c r="N15" i="7"/>
  <c r="N8" i="7"/>
  <c r="N17" i="7"/>
  <c r="N13" i="7"/>
  <c r="N14" i="7"/>
  <c r="N10" i="7"/>
  <c r="N11" i="7"/>
  <c r="N9" i="7"/>
  <c r="N5" i="7"/>
  <c r="N16" i="7"/>
  <c r="N6" i="7"/>
  <c r="N12" i="7"/>
  <c r="V7" i="7"/>
  <c r="V9" i="7"/>
  <c r="V6" i="7"/>
  <c r="V5" i="7"/>
  <c r="V13" i="7"/>
  <c r="V17" i="7"/>
  <c r="V11" i="7"/>
  <c r="V8" i="7"/>
  <c r="V16" i="7"/>
  <c r="V12" i="7"/>
  <c r="V14" i="7"/>
  <c r="V15" i="7"/>
  <c r="V10" i="7"/>
  <c r="R14" i="7"/>
  <c r="R12" i="7"/>
  <c r="R16" i="7"/>
  <c r="R5" i="7"/>
  <c r="R11" i="7"/>
  <c r="R8" i="7"/>
  <c r="R17" i="7"/>
  <c r="R7" i="7"/>
  <c r="R10" i="7"/>
  <c r="R6" i="7"/>
  <c r="R15" i="7"/>
  <c r="R13" i="7"/>
  <c r="R18" i="7"/>
  <c r="R9" i="7"/>
  <c r="X11" i="7"/>
  <c r="X6" i="7"/>
  <c r="X15" i="7"/>
  <c r="X7" i="7"/>
  <c r="X8" i="7"/>
  <c r="X18" i="7"/>
  <c r="X12" i="7"/>
  <c r="X13" i="7"/>
  <c r="X17" i="7"/>
  <c r="X9" i="7"/>
  <c r="X10" i="7"/>
  <c r="I3" i="45"/>
  <c r="X5" i="7" s="1"/>
  <c r="X16" i="7"/>
  <c r="X14" i="7"/>
  <c r="T12" i="7"/>
  <c r="T9" i="7"/>
  <c r="T5" i="7"/>
  <c r="T16" i="7"/>
  <c r="T11" i="7"/>
  <c r="T17" i="7"/>
  <c r="T7" i="7"/>
  <c r="T10" i="7"/>
  <c r="T6" i="7"/>
  <c r="T13" i="7"/>
  <c r="T8" i="7"/>
  <c r="T15" i="7"/>
  <c r="T18" i="7"/>
  <c r="T14" i="7"/>
  <c r="H15" i="7"/>
  <c r="I19" i="7" l="1"/>
  <c r="K16" i="7"/>
  <c r="I16" i="7"/>
  <c r="H19" i="7"/>
  <c r="H7" i="7"/>
  <c r="H13" i="7"/>
  <c r="H17" i="7"/>
  <c r="H8" i="7"/>
  <c r="H10" i="7"/>
  <c r="H16" i="7"/>
  <c r="H6" i="7"/>
  <c r="H5" i="7"/>
  <c r="H9" i="7"/>
  <c r="H14" i="7"/>
  <c r="H12" i="7"/>
  <c r="H11" i="7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 s="1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M6" i="5" s="1"/>
  <c r="L7" i="5"/>
  <c r="M7" i="5" s="1"/>
  <c r="L8" i="5"/>
  <c r="M8" i="5" s="1"/>
  <c r="L9" i="5"/>
  <c r="M9" i="5" s="1"/>
  <c r="L10" i="5"/>
  <c r="M10" i="5" s="1"/>
  <c r="L11" i="5"/>
  <c r="L12" i="5"/>
  <c r="M12" i="5" s="1"/>
  <c r="L13" i="5"/>
  <c r="M13" i="5" s="1"/>
  <c r="L14" i="5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L24" i="5"/>
  <c r="L25" i="5"/>
  <c r="L26" i="5"/>
  <c r="L27" i="5"/>
  <c r="M27" i="5" s="1"/>
  <c r="L28" i="5"/>
  <c r="M28" i="5" s="1"/>
  <c r="M11" i="5"/>
  <c r="M14" i="5"/>
  <c r="M23" i="5"/>
  <c r="M24" i="5"/>
  <c r="M25" i="5"/>
  <c r="M26" i="5"/>
  <c r="AK7" i="5"/>
  <c r="AP7" i="5"/>
  <c r="AQ7" i="5" s="1"/>
  <c r="AK5" i="5"/>
  <c r="AP5" i="5"/>
  <c r="AQ5" i="5" s="1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Q11" i="5" s="1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Q24" i="5" s="1"/>
  <c r="AP25" i="5"/>
  <c r="AQ25" i="5" s="1"/>
  <c r="AP26" i="5"/>
  <c r="AQ26" i="5" s="1"/>
  <c r="AP27" i="5"/>
  <c r="AQ27" i="5" s="1"/>
  <c r="AP28" i="5"/>
  <c r="AQ28" i="5" s="1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 s="1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 s="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 s="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7" i="5"/>
  <c r="AR5" i="5"/>
  <c r="Z5" i="5"/>
  <c r="AV6" i="5"/>
  <c r="AR5" i="21"/>
  <c r="Z5" i="25"/>
  <c r="AV5" i="5"/>
  <c r="J16" i="7" l="1"/>
  <c r="J12" i="7"/>
  <c r="J17" i="7"/>
  <c r="J15" i="7"/>
  <c r="J6" i="7"/>
  <c r="J13" i="7"/>
  <c r="J8" i="7"/>
  <c r="J14" i="7"/>
  <c r="J10" i="7"/>
  <c r="J7" i="7"/>
  <c r="J11" i="7"/>
  <c r="K19" i="7"/>
  <c r="H18" i="7"/>
  <c r="AR8" i="21"/>
  <c r="AR16" i="21"/>
  <c r="AR28" i="21"/>
  <c r="AR20" i="21"/>
  <c r="AR13" i="21"/>
  <c r="F19" i="7" l="1"/>
  <c r="J18" i="7"/>
  <c r="J19" i="7"/>
  <c r="G12" i="7" l="1"/>
  <c r="Z12" i="7" s="1"/>
  <c r="G13" i="7"/>
  <c r="Z13" i="7" s="1"/>
  <c r="G8" i="7"/>
  <c r="Z8" i="7" s="1"/>
  <c r="G9" i="7"/>
  <c r="Z9" i="7" s="1"/>
  <c r="G14" i="7"/>
  <c r="Z14" i="7" s="1"/>
  <c r="G7" i="7"/>
  <c r="Z7" i="7" s="1"/>
  <c r="G16" i="7"/>
  <c r="Z16" i="7" s="1"/>
  <c r="G5" i="7"/>
  <c r="Z5" i="7" s="1"/>
  <c r="G6" i="7"/>
  <c r="Z6" i="7" s="1"/>
  <c r="G10" i="7"/>
  <c r="Z10" i="7" s="1"/>
  <c r="G15" i="7"/>
  <c r="Z15" i="7" s="1"/>
  <c r="G11" i="7"/>
  <c r="Z11" i="7" s="1"/>
  <c r="AA11" i="7" l="1"/>
  <c r="AB11" i="7"/>
  <c r="AB7" i="7"/>
  <c r="AA7" i="7"/>
  <c r="AB14" i="7"/>
  <c r="AA14" i="7"/>
  <c r="AB9" i="7"/>
  <c r="AA9" i="7"/>
  <c r="AA6" i="7"/>
  <c r="AB6" i="7"/>
  <c r="AB5" i="7"/>
  <c r="AA5" i="7"/>
  <c r="AA8" i="7"/>
  <c r="AB8" i="7"/>
  <c r="AB13" i="7"/>
  <c r="AA13" i="7"/>
  <c r="AB15" i="7"/>
  <c r="AA15" i="7"/>
  <c r="AB10" i="7"/>
  <c r="AA10" i="7"/>
  <c r="AA16" i="7"/>
  <c r="AB16" i="7"/>
  <c r="AA12" i="7"/>
  <c r="AB12" i="7"/>
  <c r="I4" i="34" l="1"/>
  <c r="I3" i="34"/>
  <c r="I15" i="34"/>
  <c r="F17" i="7" s="1"/>
  <c r="I11" i="34"/>
  <c r="I13" i="34"/>
  <c r="I12" i="34"/>
  <c r="I5" i="34"/>
  <c r="I7" i="34"/>
  <c r="I8" i="34"/>
  <c r="I6" i="34"/>
  <c r="I10" i="34"/>
  <c r="I9" i="34"/>
  <c r="I14" i="34"/>
  <c r="G18" i="7"/>
  <c r="Z18" i="7" s="1"/>
  <c r="G19" i="7"/>
  <c r="Z19" i="7" s="1"/>
  <c r="G17" i="7"/>
  <c r="Z17" i="7" s="1"/>
  <c r="AR17" i="5"/>
  <c r="Z25" i="5"/>
  <c r="Z17" i="5"/>
  <c r="N5" i="25"/>
  <c r="AR23" i="5"/>
  <c r="N6" i="25"/>
  <c r="Z29" i="25"/>
  <c r="AR8" i="5"/>
  <c r="Z21" i="25"/>
  <c r="N23" i="25"/>
  <c r="AR9" i="5"/>
  <c r="Z12" i="5"/>
  <c r="AH5" i="21"/>
  <c r="Z23" i="5"/>
  <c r="AH14" i="21"/>
  <c r="AR25" i="5"/>
  <c r="Z14" i="25"/>
  <c r="AR11" i="21"/>
  <c r="N7" i="25"/>
  <c r="Z17" i="25"/>
  <c r="AR19" i="5"/>
  <c r="Z20" i="25"/>
  <c r="Z18" i="25"/>
  <c r="AR10" i="21"/>
  <c r="Z13" i="25"/>
  <c r="Z13" i="5"/>
  <c r="AH19" i="21"/>
  <c r="AR14" i="21"/>
  <c r="N11" i="25"/>
  <c r="AR28" i="5"/>
  <c r="N28" i="25"/>
  <c r="AV11" i="5"/>
  <c r="AH13" i="21"/>
  <c r="AR25" i="21"/>
  <c r="N27" i="25"/>
  <c r="N25" i="25"/>
  <c r="AH25" i="21"/>
  <c r="AH23" i="21"/>
  <c r="AV13" i="5"/>
  <c r="AH7" i="21"/>
  <c r="Z16" i="5"/>
  <c r="AR9" i="21"/>
  <c r="AR22" i="5"/>
  <c r="AV23" i="5"/>
  <c r="AR12" i="5"/>
  <c r="N5" i="21"/>
  <c r="Z10" i="25"/>
  <c r="AR26" i="5"/>
  <c r="AH20" i="21"/>
  <c r="AV5" i="21"/>
  <c r="N10" i="25"/>
  <c r="N6" i="21"/>
  <c r="AV17" i="5"/>
  <c r="AR14" i="5"/>
  <c r="AV24" i="5"/>
  <c r="N8" i="21"/>
  <c r="AR15" i="21"/>
  <c r="Z27" i="25"/>
  <c r="AV19" i="21"/>
  <c r="AR6" i="21"/>
  <c r="Z9" i="5"/>
  <c r="Z19" i="5"/>
  <c r="AV12" i="5"/>
  <c r="Z20" i="5"/>
  <c r="Z8" i="25"/>
  <c r="Z7" i="5"/>
  <c r="Z28" i="25"/>
  <c r="AR17" i="21"/>
  <c r="AR11" i="5"/>
  <c r="AR26" i="21"/>
  <c r="Z27" i="5"/>
  <c r="Z26" i="25"/>
  <c r="AV31" i="25"/>
  <c r="Z16" i="25"/>
  <c r="AR18" i="21"/>
  <c r="AH24" i="21"/>
  <c r="Z10" i="5"/>
  <c r="AR21" i="21"/>
  <c r="Z22" i="25"/>
  <c r="N14" i="21"/>
  <c r="Z14" i="5"/>
  <c r="AH16" i="21"/>
  <c r="AV8" i="21"/>
  <c r="AV10" i="21"/>
  <c r="AR27" i="21"/>
  <c r="Z5" i="21"/>
  <c r="Z11" i="5"/>
  <c r="Z15" i="5"/>
  <c r="Z7" i="25"/>
  <c r="AR24" i="5"/>
  <c r="N19" i="25"/>
  <c r="AH18" i="21"/>
  <c r="Z16" i="21"/>
  <c r="Z28" i="21"/>
  <c r="AR5" i="25"/>
  <c r="AV27" i="21"/>
  <c r="AR15" i="25"/>
  <c r="Z27" i="21"/>
  <c r="N9" i="25"/>
  <c r="Z26" i="5"/>
  <c r="AV15" i="21"/>
  <c r="AR20" i="5"/>
  <c r="AV25" i="5"/>
  <c r="AV10" i="5"/>
  <c r="AH22" i="21"/>
  <c r="AR9" i="25"/>
  <c r="AV14" i="5"/>
  <c r="Z22" i="5"/>
  <c r="N15" i="25"/>
  <c r="AR18" i="5"/>
  <c r="AR23" i="25"/>
  <c r="N23" i="21"/>
  <c r="AH9" i="21"/>
  <c r="AV17" i="21"/>
  <c r="Z12" i="21"/>
  <c r="AR19" i="25"/>
  <c r="AR16" i="25"/>
  <c r="Z12" i="25"/>
  <c r="Z18" i="5"/>
  <c r="Z6" i="25"/>
  <c r="AH5" i="25"/>
  <c r="AH6" i="25"/>
  <c r="AR13" i="5"/>
  <c r="AR7" i="21"/>
  <c r="N7" i="21"/>
  <c r="Z23" i="25"/>
  <c r="AV18" i="5"/>
  <c r="AV28" i="21"/>
  <c r="AR27" i="5"/>
  <c r="N24" i="21"/>
  <c r="AH15" i="21"/>
  <c r="N13" i="25"/>
  <c r="Z11" i="21"/>
  <c r="AR14" i="25"/>
  <c r="N18" i="25"/>
  <c r="Z15" i="25"/>
  <c r="N26" i="25"/>
  <c r="N11" i="21"/>
  <c r="N15" i="21"/>
  <c r="AV15" i="5"/>
  <c r="AV14" i="21"/>
  <c r="AV8" i="5"/>
  <c r="AV9" i="5" s="1"/>
  <c r="Z25" i="25"/>
  <c r="Z28" i="5"/>
  <c r="N24" i="25"/>
  <c r="AV16" i="5"/>
  <c r="AR7" i="25"/>
  <c r="AH18" i="25"/>
  <c r="AR23" i="21"/>
  <c r="N8" i="25"/>
  <c r="AR17" i="25"/>
  <c r="N22" i="21"/>
  <c r="AH6" i="21"/>
  <c r="Z7" i="21"/>
  <c r="AR18" i="25"/>
  <c r="AR20" i="25"/>
  <c r="Z24" i="5"/>
  <c r="AR15" i="5"/>
  <c r="AV27" i="5"/>
  <c r="AH26" i="25"/>
  <c r="AR27" i="25"/>
  <c r="AR12" i="21"/>
  <c r="AR12" i="25"/>
  <c r="AH12" i="21"/>
  <c r="Z18" i="21"/>
  <c r="AV19" i="5"/>
  <c r="N5" i="5"/>
  <c r="N12" i="21"/>
  <c r="AV23" i="21"/>
  <c r="Z6" i="5"/>
  <c r="Z21" i="5"/>
  <c r="AH27" i="25"/>
  <c r="Z24" i="25"/>
  <c r="AR24" i="21"/>
  <c r="AV12" i="21"/>
  <c r="AH8" i="21"/>
  <c r="Z19" i="21"/>
  <c r="AR22" i="21"/>
  <c r="N21" i="25"/>
  <c r="N12" i="25"/>
  <c r="AR7" i="5"/>
  <c r="Z8" i="5"/>
  <c r="N29" i="25"/>
  <c r="AR10" i="5"/>
  <c r="AH24" i="25"/>
  <c r="AH27" i="21"/>
  <c r="AH10" i="21"/>
  <c r="N13" i="21"/>
  <c r="AH12" i="25"/>
  <c r="N22" i="25"/>
  <c r="AH5" i="5"/>
  <c r="AH20" i="25"/>
  <c r="AH21" i="21"/>
  <c r="N11" i="5"/>
  <c r="Z17" i="21"/>
  <c r="N16" i="25"/>
  <c r="N24" i="5"/>
  <c r="AR13" i="25"/>
  <c r="AH17" i="21"/>
  <c r="AH26" i="21"/>
  <c r="Z22" i="21"/>
  <c r="Z9" i="21"/>
  <c r="AR29" i="25"/>
  <c r="AR8" i="25"/>
  <c r="AH14" i="5"/>
  <c r="AH22" i="5"/>
  <c r="AV22" i="5"/>
  <c r="Z11" i="25"/>
  <c r="N20" i="25"/>
  <c r="Z9" i="25"/>
  <c r="N27" i="21"/>
  <c r="AR19" i="21"/>
  <c r="AV5" i="25"/>
  <c r="AH28" i="21"/>
  <c r="AR10" i="25"/>
  <c r="AV22" i="21"/>
  <c r="N17" i="25"/>
  <c r="AV20" i="21"/>
  <c r="AR16" i="5"/>
  <c r="AV16" i="21"/>
  <c r="N20" i="21"/>
  <c r="AV6" i="21"/>
  <c r="Z21" i="21"/>
  <c r="AR21" i="25"/>
  <c r="AH11" i="5"/>
  <c r="AR21" i="5"/>
  <c r="AH28" i="25"/>
  <c r="AR6" i="5"/>
  <c r="N14" i="25"/>
  <c r="AH11" i="21"/>
  <c r="N27" i="5"/>
  <c r="AV7" i="21"/>
  <c r="Z19" i="25"/>
  <c r="AV18" i="21"/>
  <c r="AH24" i="5"/>
  <c r="AV24" i="21"/>
  <c r="N16" i="21"/>
  <c r="AV25" i="21"/>
  <c r="Z24" i="21"/>
  <c r="AR28" i="25"/>
  <c r="AV21" i="5"/>
  <c r="N25" i="21"/>
  <c r="N17" i="21"/>
  <c r="N18" i="21"/>
  <c r="N26" i="21"/>
  <c r="N9" i="21"/>
  <c r="N28" i="21"/>
  <c r="N21" i="21"/>
  <c r="N10" i="21"/>
  <c r="N19" i="21"/>
  <c r="AV26" i="21"/>
  <c r="AV9" i="21"/>
  <c r="AV13" i="21"/>
  <c r="AV21" i="21"/>
  <c r="AV11" i="21"/>
  <c r="AV28" i="5"/>
  <c r="Z26" i="21"/>
  <c r="Z10" i="21"/>
  <c r="Z6" i="21"/>
  <c r="Z14" i="21"/>
  <c r="Z13" i="21"/>
  <c r="Z23" i="21"/>
  <c r="Z8" i="21"/>
  <c r="Z20" i="21"/>
  <c r="Z25" i="21"/>
  <c r="Z15" i="21"/>
  <c r="AR25" i="25"/>
  <c r="AR11" i="25"/>
  <c r="AR26" i="25"/>
  <c r="AR22" i="25"/>
  <c r="AR6" i="25"/>
  <c r="AR24" i="25"/>
  <c r="AH13" i="25"/>
  <c r="AH17" i="25"/>
  <c r="AH25" i="25"/>
  <c r="AH21" i="25"/>
  <c r="AH22" i="25"/>
  <c r="AH16" i="25"/>
  <c r="AH29" i="25"/>
  <c r="AH11" i="25"/>
  <c r="AH14" i="25"/>
  <c r="AH10" i="25"/>
  <c r="AH9" i="25"/>
  <c r="AH15" i="25"/>
  <c r="AH19" i="25"/>
  <c r="AH8" i="25"/>
  <c r="AH7" i="25"/>
  <c r="AH23" i="25"/>
  <c r="N14" i="5"/>
  <c r="N22" i="5"/>
  <c r="N18" i="5"/>
  <c r="N28" i="5"/>
  <c r="N21" i="5"/>
  <c r="N12" i="5"/>
  <c r="N8" i="5"/>
  <c r="N9" i="5"/>
  <c r="N16" i="5"/>
  <c r="N19" i="5"/>
  <c r="N6" i="5"/>
  <c r="N17" i="5"/>
  <c r="N26" i="5"/>
  <c r="N7" i="5"/>
  <c r="N20" i="5"/>
  <c r="N25" i="5"/>
  <c r="N13" i="5"/>
  <c r="N23" i="5"/>
  <c r="N15" i="5"/>
  <c r="N10" i="5"/>
  <c r="AH26" i="5"/>
  <c r="AH9" i="5"/>
  <c r="AH23" i="5"/>
  <c r="AH18" i="5"/>
  <c r="AH28" i="5"/>
  <c r="AH21" i="5"/>
  <c r="AH12" i="5"/>
  <c r="AH13" i="5"/>
  <c r="AH7" i="5"/>
  <c r="AH27" i="5"/>
  <c r="AH17" i="5"/>
  <c r="AH15" i="5"/>
  <c r="AH20" i="5"/>
  <c r="AH16" i="5"/>
  <c r="AH25" i="5"/>
  <c r="AH19" i="5"/>
  <c r="AH6" i="5"/>
  <c r="AH8" i="5"/>
  <c r="AH10" i="5"/>
  <c r="AV7" i="25"/>
  <c r="AV23" i="25"/>
  <c r="AV29" i="25"/>
  <c r="AV26" i="25"/>
  <c r="AV19" i="25"/>
  <c r="AV17" i="25"/>
  <c r="AV30" i="25"/>
  <c r="AV20" i="25"/>
  <c r="AV13" i="25"/>
  <c r="AV8" i="25"/>
  <c r="AV10" i="25"/>
  <c r="AV6" i="25"/>
  <c r="AV9" i="25"/>
  <c r="AV18" i="25"/>
  <c r="AV21" i="25"/>
  <c r="AV16" i="25"/>
  <c r="AV22" i="25"/>
  <c r="AV11" i="25"/>
  <c r="AV14" i="25"/>
  <c r="AV15" i="25"/>
  <c r="AV24" i="25"/>
  <c r="AV12" i="25"/>
  <c r="AV25" i="25"/>
  <c r="AV28" i="25"/>
  <c r="AV27" i="25"/>
  <c r="F9" i="7" l="1"/>
  <c r="F11" i="7"/>
  <c r="F14" i="7"/>
  <c r="F6" i="7"/>
  <c r="F13" i="7"/>
  <c r="F5" i="7"/>
  <c r="F12" i="7"/>
  <c r="F7" i="7"/>
  <c r="F16" i="7"/>
  <c r="F10" i="7"/>
  <c r="F15" i="7"/>
  <c r="F8" i="7"/>
  <c r="AX22" i="21"/>
  <c r="AY22" i="21" s="1"/>
  <c r="AX25" i="21"/>
  <c r="AY25" i="21" s="1"/>
  <c r="AX17" i="21"/>
  <c r="AY17" i="21" s="1"/>
  <c r="AX16" i="21"/>
  <c r="AY16" i="21" s="1"/>
  <c r="AX20" i="21"/>
  <c r="AY20" i="21" s="1"/>
  <c r="N32" i="21"/>
  <c r="AX23" i="21"/>
  <c r="AY23" i="21" s="1"/>
  <c r="AX24" i="5"/>
  <c r="AY24" i="5" s="1"/>
  <c r="AX14" i="5"/>
  <c r="AY14" i="5" s="1"/>
  <c r="AX25" i="25"/>
  <c r="AY25" i="25" s="1"/>
  <c r="AX16" i="25"/>
  <c r="AY16" i="25" s="1"/>
  <c r="AX8" i="25"/>
  <c r="AY8" i="25" s="1"/>
  <c r="AX15" i="25"/>
  <c r="AY15" i="25" s="1"/>
  <c r="AX27" i="25"/>
  <c r="AY27" i="25" s="1"/>
  <c r="AX22" i="5"/>
  <c r="AY22" i="5" s="1"/>
  <c r="AX11" i="5"/>
  <c r="AX18" i="5"/>
  <c r="AX28" i="25"/>
  <c r="AY28" i="25" s="1"/>
  <c r="AX18" i="21"/>
  <c r="AY18" i="21" s="1"/>
  <c r="AX17" i="25"/>
  <c r="AY17" i="25" s="1"/>
  <c r="AX26" i="21"/>
  <c r="AY26" i="21" s="1"/>
  <c r="AX22" i="25"/>
  <c r="AY22" i="25" s="1"/>
  <c r="AX11" i="25"/>
  <c r="AY11" i="25" s="1"/>
  <c r="AX8" i="5"/>
  <c r="AX18" i="25"/>
  <c r="AY18" i="25" s="1"/>
  <c r="AX9" i="25"/>
  <c r="AY9" i="25" s="1"/>
  <c r="AX9" i="21"/>
  <c r="AY9" i="21" s="1"/>
  <c r="AX28" i="21"/>
  <c r="AY28" i="21" s="1"/>
  <c r="AX25" i="5"/>
  <c r="AY25" i="5" s="1"/>
  <c r="AX24" i="25"/>
  <c r="AY24" i="25" s="1"/>
  <c r="AX27" i="5"/>
  <c r="AY27" i="5" s="1"/>
  <c r="AX30" i="25"/>
  <c r="AY30" i="25" s="1"/>
  <c r="AX13" i="25"/>
  <c r="AY13" i="25" s="1"/>
  <c r="AX13" i="21"/>
  <c r="AY13" i="21" s="1"/>
  <c r="AX19" i="25"/>
  <c r="AY19" i="25" s="1"/>
  <c r="AX8" i="21"/>
  <c r="AY8" i="21" s="1"/>
  <c r="AX24" i="21"/>
  <c r="AY24" i="21" s="1"/>
  <c r="AX17" i="5"/>
  <c r="AX13" i="5"/>
  <c r="AX14" i="25"/>
  <c r="AY14" i="25" s="1"/>
  <c r="AX6" i="21"/>
  <c r="AY6" i="21" s="1"/>
  <c r="AX16" i="5"/>
  <c r="AY16" i="5" s="1"/>
  <c r="AX23" i="5"/>
  <c r="AY23" i="5" s="1"/>
  <c r="N32" i="5"/>
  <c r="AX21" i="5"/>
  <c r="AX21" i="21"/>
  <c r="AY21" i="21" s="1"/>
  <c r="AX19" i="5"/>
  <c r="AX7" i="25"/>
  <c r="AY7" i="25" s="1"/>
  <c r="AX10" i="25"/>
  <c r="AY10" i="25" s="1"/>
  <c r="AX10" i="21"/>
  <c r="AY10" i="21" s="1"/>
  <c r="AX29" i="25"/>
  <c r="AY29" i="25" s="1"/>
  <c r="AX14" i="21"/>
  <c r="AY14" i="21" s="1"/>
  <c r="AX15" i="21"/>
  <c r="AY15" i="21" s="1"/>
  <c r="AX27" i="21"/>
  <c r="AY27" i="21" s="1"/>
  <c r="AX7" i="21"/>
  <c r="AY7" i="21" s="1"/>
  <c r="AX19" i="21"/>
  <c r="AY19" i="21" s="1"/>
  <c r="AX11" i="21"/>
  <c r="AY11" i="21" s="1"/>
  <c r="AX12" i="21"/>
  <c r="AY12" i="21" s="1"/>
  <c r="AX5" i="21"/>
  <c r="AY5" i="21" s="1"/>
  <c r="AX31" i="25"/>
  <c r="AY31" i="25" s="1"/>
  <c r="AX15" i="5"/>
  <c r="AY15" i="5" s="1"/>
  <c r="AX28" i="5"/>
  <c r="AY28" i="5" s="1"/>
  <c r="AX7" i="5"/>
  <c r="AY7" i="5" s="1"/>
  <c r="AX6" i="5"/>
  <c r="AX23" i="25"/>
  <c r="AY23" i="25" s="1"/>
  <c r="N32" i="25"/>
  <c r="AX20" i="25"/>
  <c r="AY20" i="25" s="1"/>
  <c r="AX12" i="25"/>
  <c r="AY12" i="25" s="1"/>
  <c r="AX12" i="5"/>
  <c r="AY12" i="5" s="1"/>
  <c r="AX26" i="25"/>
  <c r="AY26" i="25" s="1"/>
  <c r="AX10" i="5"/>
  <c r="AY10" i="5" s="1"/>
  <c r="AX5" i="5"/>
  <c r="AY5" i="5" s="1"/>
  <c r="AX6" i="25"/>
  <c r="AY6" i="25" s="1"/>
  <c r="AX21" i="25"/>
  <c r="AY21" i="25" s="1"/>
  <c r="AX5" i="25"/>
  <c r="AY5" i="25" s="1"/>
  <c r="AX9" i="5"/>
  <c r="AA17" i="7"/>
  <c r="AB17" i="7"/>
  <c r="AA19" i="7"/>
  <c r="AB19" i="7"/>
  <c r="AA18" i="7"/>
  <c r="AB18" i="7"/>
  <c r="AV26" i="5"/>
  <c r="AZ5" i="25"/>
  <c r="AV20" i="5"/>
  <c r="AZ6" i="25"/>
  <c r="AZ27" i="25"/>
  <c r="AZ17" i="25"/>
  <c r="AZ19" i="25"/>
  <c r="AZ5" i="21"/>
  <c r="AZ7" i="25"/>
  <c r="AZ24" i="21"/>
  <c r="AZ25" i="21"/>
  <c r="AZ10" i="25"/>
  <c r="AZ14" i="25"/>
  <c r="AZ27" i="21"/>
  <c r="AZ17" i="21"/>
  <c r="AZ18" i="21"/>
  <c r="AZ20" i="21"/>
  <c r="AZ10" i="21"/>
  <c r="AZ23" i="21"/>
  <c r="AZ11" i="25"/>
  <c r="AZ31" i="25"/>
  <c r="AZ12" i="21"/>
  <c r="AZ8" i="21"/>
  <c r="AX26" i="5" l="1"/>
  <c r="AY26" i="5" s="1"/>
  <c r="AX20" i="5"/>
  <c r="AY20" i="5" s="1"/>
  <c r="B18" i="7"/>
  <c r="A18" i="7"/>
  <c r="B19" i="7"/>
  <c r="A19" i="7"/>
  <c r="B13" i="7"/>
  <c r="B7" i="7"/>
  <c r="B16" i="7"/>
  <c r="B6" i="7"/>
  <c r="B17" i="7"/>
  <c r="B9" i="7"/>
  <c r="B8" i="7"/>
  <c r="B10" i="7"/>
  <c r="B15" i="7"/>
  <c r="B14" i="7"/>
  <c r="B11" i="7"/>
  <c r="B12" i="7"/>
  <c r="B5" i="7"/>
  <c r="A9" i="7"/>
  <c r="A8" i="7"/>
  <c r="A14" i="7"/>
  <c r="A17" i="7"/>
  <c r="A7" i="7"/>
  <c r="A13" i="7"/>
  <c r="A16" i="7"/>
  <c r="A5" i="7"/>
  <c r="A6" i="7"/>
  <c r="A10" i="7"/>
  <c r="A12" i="7"/>
  <c r="A11" i="7"/>
  <c r="A15" i="7"/>
  <c r="AZ19" i="21"/>
  <c r="AZ29" i="25"/>
  <c r="AZ20" i="25"/>
  <c r="AZ28" i="25"/>
  <c r="AZ7" i="21"/>
  <c r="AZ22" i="25"/>
  <c r="AZ13" i="21"/>
  <c r="AZ15" i="21"/>
  <c r="AZ28" i="21"/>
  <c r="AZ15" i="25"/>
  <c r="AZ26" i="21"/>
  <c r="AZ24" i="25"/>
  <c r="AZ11" i="21"/>
  <c r="AZ30" i="25"/>
  <c r="AZ9" i="21"/>
  <c r="AZ22" i="21"/>
  <c r="AZ16" i="25"/>
  <c r="AZ21" i="21"/>
  <c r="AZ25" i="25"/>
  <c r="AZ18" i="25"/>
  <c r="AZ13" i="25"/>
  <c r="AZ23" i="25"/>
  <c r="AZ21" i="25"/>
  <c r="AZ12" i="25"/>
  <c r="AZ14" i="21"/>
  <c r="AZ9" i="25"/>
  <c r="AZ26" i="25"/>
  <c r="AZ8" i="25"/>
  <c r="AZ16" i="21"/>
  <c r="AZ6" i="21"/>
  <c r="AY21" i="5" l="1"/>
  <c r="AY17" i="5"/>
  <c r="AY13" i="5"/>
  <c r="AY11" i="5"/>
  <c r="AY8" i="5"/>
  <c r="AY18" i="5"/>
  <c r="AY6" i="5"/>
  <c r="AY19" i="5"/>
  <c r="AY9" i="5"/>
  <c r="D21" i="7"/>
  <c r="C21" i="7" s="1"/>
  <c r="D28" i="7"/>
  <c r="C28" i="7" s="1"/>
  <c r="C25" i="7"/>
  <c r="D32" i="7"/>
  <c r="C32" i="7" s="1"/>
  <c r="D34" i="7"/>
  <c r="C34" i="7" s="1"/>
  <c r="D22" i="7"/>
  <c r="C22" i="7" s="1"/>
  <c r="D24" i="7"/>
  <c r="C24" i="7" s="1"/>
  <c r="D23" i="7"/>
  <c r="C23" i="7" s="1"/>
  <c r="D35" i="7"/>
  <c r="C35" i="7" s="1"/>
  <c r="D27" i="7"/>
  <c r="C27" i="7" s="1"/>
  <c r="D29" i="7"/>
  <c r="C29" i="7" s="1"/>
  <c r="D30" i="7"/>
  <c r="C30" i="7" s="1"/>
  <c r="D26" i="7"/>
  <c r="C26" i="7" s="1"/>
  <c r="D33" i="7"/>
  <c r="C33" i="7" s="1"/>
  <c r="D31" i="7"/>
  <c r="C31" i="7" s="1"/>
  <c r="B30" i="7"/>
  <c r="B32" i="7"/>
  <c r="B23" i="7"/>
  <c r="B33" i="7"/>
  <c r="B26" i="7"/>
  <c r="AZ5" i="5"/>
  <c r="AZ20" i="5" s="1"/>
  <c r="B21" i="7"/>
  <c r="B34" i="7"/>
  <c r="B35" i="7"/>
  <c r="B28" i="7"/>
  <c r="B22" i="7"/>
  <c r="B27" i="7"/>
  <c r="AZ18" i="5"/>
  <c r="B25" i="7"/>
  <c r="B24" i="7"/>
  <c r="B29" i="7"/>
  <c r="B31" i="7"/>
  <c r="E27" i="7" l="1"/>
  <c r="E35" i="7"/>
  <c r="E23" i="7"/>
  <c r="E22" i="7"/>
  <c r="E34" i="7"/>
  <c r="E32" i="7"/>
  <c r="E25" i="7"/>
  <c r="E30" i="7"/>
  <c r="E28" i="7"/>
  <c r="E29" i="7"/>
  <c r="E24" i="7"/>
  <c r="E31" i="7"/>
  <c r="E33" i="7"/>
  <c r="E26" i="7"/>
  <c r="R27" i="7"/>
  <c r="F27" i="7"/>
  <c r="S27" i="7"/>
  <c r="U27" i="7"/>
  <c r="W27" i="7"/>
  <c r="L27" i="7"/>
  <c r="O27" i="7"/>
  <c r="Z27" i="7"/>
  <c r="T27" i="7"/>
  <c r="P27" i="7"/>
  <c r="J27" i="7"/>
  <c r="N27" i="7"/>
  <c r="I27" i="7"/>
  <c r="Q27" i="7"/>
  <c r="G27" i="7"/>
  <c r="V27" i="7"/>
  <c r="X27" i="7"/>
  <c r="H27" i="7"/>
  <c r="M27" i="7"/>
  <c r="Y27" i="7"/>
  <c r="K27" i="7"/>
  <c r="U35" i="7"/>
  <c r="M35" i="7"/>
  <c r="K35" i="7"/>
  <c r="T35" i="7"/>
  <c r="F35" i="7"/>
  <c r="H35" i="7"/>
  <c r="W35" i="7"/>
  <c r="L35" i="7"/>
  <c r="V35" i="7"/>
  <c r="Q35" i="7"/>
  <c r="Y35" i="7"/>
  <c r="G35" i="7"/>
  <c r="X35" i="7"/>
  <c r="Z35" i="7"/>
  <c r="N35" i="7"/>
  <c r="P35" i="7"/>
  <c r="R35" i="7"/>
  <c r="J35" i="7"/>
  <c r="S35" i="7"/>
  <c r="I35" i="7"/>
  <c r="O35" i="7"/>
  <c r="G23" i="7"/>
  <c r="T23" i="7"/>
  <c r="Z23" i="7"/>
  <c r="Y23" i="7"/>
  <c r="O23" i="7"/>
  <c r="M23" i="7"/>
  <c r="V23" i="7"/>
  <c r="L23" i="7"/>
  <c r="H23" i="7"/>
  <c r="S23" i="7"/>
  <c r="K23" i="7"/>
  <c r="W23" i="7"/>
  <c r="J23" i="7"/>
  <c r="P23" i="7"/>
  <c r="U23" i="7"/>
  <c r="N23" i="7"/>
  <c r="Q23" i="7"/>
  <c r="R23" i="7"/>
  <c r="F23" i="7"/>
  <c r="I23" i="7"/>
  <c r="X23" i="7"/>
  <c r="F22" i="7"/>
  <c r="G22" i="7"/>
  <c r="S22" i="7"/>
  <c r="J22" i="7"/>
  <c r="H22" i="7"/>
  <c r="V22" i="7"/>
  <c r="X22" i="7"/>
  <c r="R22" i="7"/>
  <c r="O22" i="7"/>
  <c r="L22" i="7"/>
  <c r="W22" i="7"/>
  <c r="M22" i="7"/>
  <c r="Z22" i="7"/>
  <c r="P22" i="7"/>
  <c r="N22" i="7"/>
  <c r="Y22" i="7"/>
  <c r="K22" i="7"/>
  <c r="U22" i="7"/>
  <c r="Q22" i="7"/>
  <c r="T22" i="7"/>
  <c r="I22" i="7"/>
  <c r="P34" i="7"/>
  <c r="G34" i="7"/>
  <c r="Q34" i="7"/>
  <c r="R34" i="7"/>
  <c r="U34" i="7"/>
  <c r="X34" i="7"/>
  <c r="F34" i="7"/>
  <c r="L34" i="7"/>
  <c r="H34" i="7"/>
  <c r="O34" i="7"/>
  <c r="Y34" i="7"/>
  <c r="I34" i="7"/>
  <c r="T34" i="7"/>
  <c r="J34" i="7"/>
  <c r="N34" i="7"/>
  <c r="K34" i="7"/>
  <c r="S34" i="7"/>
  <c r="V34" i="7"/>
  <c r="W34" i="7"/>
  <c r="Z34" i="7"/>
  <c r="M34" i="7"/>
  <c r="R32" i="7"/>
  <c r="J32" i="7"/>
  <c r="Y32" i="7"/>
  <c r="M32" i="7"/>
  <c r="O32" i="7"/>
  <c r="W32" i="7"/>
  <c r="U32" i="7"/>
  <c r="G32" i="7"/>
  <c r="T32" i="7"/>
  <c r="Q32" i="7"/>
  <c r="K32" i="7"/>
  <c r="H32" i="7"/>
  <c r="V32" i="7"/>
  <c r="F32" i="7"/>
  <c r="S32" i="7"/>
  <c r="N32" i="7"/>
  <c r="P32" i="7"/>
  <c r="X32" i="7"/>
  <c r="Z32" i="7"/>
  <c r="I32" i="7"/>
  <c r="L32" i="7"/>
  <c r="S25" i="7"/>
  <c r="G25" i="7"/>
  <c r="F25" i="7"/>
  <c r="O25" i="7"/>
  <c r="N25" i="7"/>
  <c r="U25" i="7"/>
  <c r="Z25" i="7"/>
  <c r="T25" i="7"/>
  <c r="H25" i="7"/>
  <c r="Q25" i="7"/>
  <c r="M25" i="7"/>
  <c r="R25" i="7"/>
  <c r="J25" i="7"/>
  <c r="I25" i="7"/>
  <c r="W25" i="7"/>
  <c r="P25" i="7"/>
  <c r="K25" i="7"/>
  <c r="L25" i="7"/>
  <c r="X25" i="7"/>
  <c r="V25" i="7"/>
  <c r="Y25" i="7"/>
  <c r="H30" i="7"/>
  <c r="J30" i="7"/>
  <c r="X30" i="7"/>
  <c r="K30" i="7"/>
  <c r="S30" i="7"/>
  <c r="I30" i="7"/>
  <c r="P30" i="7"/>
  <c r="R30" i="7"/>
  <c r="O30" i="7"/>
  <c r="W30" i="7"/>
  <c r="G30" i="7"/>
  <c r="T30" i="7"/>
  <c r="N30" i="7"/>
  <c r="F30" i="7"/>
  <c r="Y30" i="7"/>
  <c r="Z30" i="7"/>
  <c r="Q30" i="7"/>
  <c r="L30" i="7"/>
  <c r="M30" i="7"/>
  <c r="U30" i="7"/>
  <c r="V30" i="7"/>
  <c r="P28" i="7"/>
  <c r="G28" i="7"/>
  <c r="Z28" i="7"/>
  <c r="O28" i="7"/>
  <c r="H28" i="7"/>
  <c r="I28" i="7"/>
  <c r="U28" i="7"/>
  <c r="N28" i="7"/>
  <c r="S28" i="7"/>
  <c r="V28" i="7"/>
  <c r="J28" i="7"/>
  <c r="R28" i="7"/>
  <c r="W28" i="7"/>
  <c r="Q28" i="7"/>
  <c r="M28" i="7"/>
  <c r="Y28" i="7"/>
  <c r="L28" i="7"/>
  <c r="X28" i="7"/>
  <c r="T28" i="7"/>
  <c r="K28" i="7"/>
  <c r="F28" i="7"/>
  <c r="M29" i="7"/>
  <c r="L29" i="7"/>
  <c r="I29" i="7"/>
  <c r="W29" i="7"/>
  <c r="Y29" i="7"/>
  <c r="S29" i="7"/>
  <c r="O29" i="7"/>
  <c r="U29" i="7"/>
  <c r="F29" i="7"/>
  <c r="N29" i="7"/>
  <c r="P29" i="7"/>
  <c r="K29" i="7"/>
  <c r="X29" i="7"/>
  <c r="T29" i="7"/>
  <c r="R29" i="7"/>
  <c r="Q29" i="7"/>
  <c r="Z29" i="7"/>
  <c r="H29" i="7"/>
  <c r="J29" i="7"/>
  <c r="V29" i="7"/>
  <c r="G29" i="7"/>
  <c r="T24" i="7"/>
  <c r="U24" i="7"/>
  <c r="L24" i="7"/>
  <c r="J24" i="7"/>
  <c r="M24" i="7"/>
  <c r="I24" i="7"/>
  <c r="G24" i="7"/>
  <c r="Z24" i="7"/>
  <c r="Y24" i="7"/>
  <c r="S24" i="7"/>
  <c r="P24" i="7"/>
  <c r="O24" i="7"/>
  <c r="R24" i="7"/>
  <c r="K24" i="7"/>
  <c r="V24" i="7"/>
  <c r="N24" i="7"/>
  <c r="F24" i="7"/>
  <c r="Q24" i="7"/>
  <c r="H24" i="7"/>
  <c r="X24" i="7"/>
  <c r="W24" i="7"/>
  <c r="X31" i="7"/>
  <c r="Q31" i="7"/>
  <c r="S31" i="7"/>
  <c r="L31" i="7"/>
  <c r="H31" i="7"/>
  <c r="Z31" i="7"/>
  <c r="W31" i="7"/>
  <c r="R31" i="7"/>
  <c r="F31" i="7"/>
  <c r="T31" i="7"/>
  <c r="O31" i="7"/>
  <c r="J31" i="7"/>
  <c r="K31" i="7"/>
  <c r="V31" i="7"/>
  <c r="G31" i="7"/>
  <c r="N31" i="7"/>
  <c r="I31" i="7"/>
  <c r="Y31" i="7"/>
  <c r="U31" i="7"/>
  <c r="P31" i="7"/>
  <c r="M31" i="7"/>
  <c r="P33" i="7"/>
  <c r="O33" i="7"/>
  <c r="X33" i="7"/>
  <c r="U33" i="7"/>
  <c r="I33" i="7"/>
  <c r="T33" i="7"/>
  <c r="V33" i="7"/>
  <c r="H33" i="7"/>
  <c r="W33" i="7"/>
  <c r="K33" i="7"/>
  <c r="J33" i="7"/>
  <c r="L33" i="7"/>
  <c r="Z33" i="7"/>
  <c r="Q33" i="7"/>
  <c r="Y33" i="7"/>
  <c r="F33" i="7"/>
  <c r="S33" i="7"/>
  <c r="N33" i="7"/>
  <c r="M33" i="7"/>
  <c r="G33" i="7"/>
  <c r="R33" i="7"/>
  <c r="W26" i="7"/>
  <c r="G26" i="7"/>
  <c r="P26" i="7"/>
  <c r="K26" i="7"/>
  <c r="X26" i="7"/>
  <c r="U26" i="7"/>
  <c r="Y26" i="7"/>
  <c r="I26" i="7"/>
  <c r="H26" i="7"/>
  <c r="M26" i="7"/>
  <c r="R26" i="7"/>
  <c r="J26" i="7"/>
  <c r="N26" i="7"/>
  <c r="T26" i="7"/>
  <c r="V26" i="7"/>
  <c r="S26" i="7"/>
  <c r="Q26" i="7"/>
  <c r="F26" i="7"/>
  <c r="Z26" i="7"/>
  <c r="L26" i="7"/>
  <c r="O26" i="7"/>
  <c r="Y21" i="7"/>
  <c r="O21" i="7"/>
  <c r="R21" i="7"/>
  <c r="K21" i="7"/>
  <c r="G21" i="7"/>
  <c r="U21" i="7"/>
  <c r="S21" i="7"/>
  <c r="V21" i="7"/>
  <c r="T21" i="7"/>
  <c r="L21" i="7"/>
  <c r="Z21" i="7"/>
  <c r="X21" i="7"/>
  <c r="P21" i="7"/>
  <c r="I21" i="7"/>
  <c r="H21" i="7"/>
  <c r="Q21" i="7"/>
  <c r="J21" i="7"/>
  <c r="W21" i="7"/>
  <c r="M21" i="7"/>
  <c r="F21" i="7"/>
  <c r="N21" i="7"/>
  <c r="AZ27" i="5"/>
  <c r="AZ8" i="5"/>
  <c r="AZ16" i="5"/>
  <c r="AZ25" i="5"/>
  <c r="AZ12" i="5"/>
  <c r="AZ14" i="5"/>
  <c r="AZ28" i="5"/>
  <c r="AZ22" i="5"/>
  <c r="AZ11" i="5"/>
  <c r="AZ13" i="5"/>
  <c r="AZ23" i="5"/>
  <c r="AZ24" i="5"/>
  <c r="AZ26" i="5"/>
  <c r="AZ10" i="5"/>
  <c r="AZ6" i="5"/>
  <c r="AZ15" i="5"/>
  <c r="AZ7" i="5"/>
  <c r="AZ21" i="5"/>
  <c r="AZ19" i="5"/>
  <c r="AZ17" i="5"/>
  <c r="AZ9" i="5"/>
</calcChain>
</file>

<file path=xl/sharedStrings.xml><?xml version="1.0" encoding="utf-8"?>
<sst xmlns="http://schemas.openxmlformats.org/spreadsheetml/2006/main" count="1052" uniqueCount="168">
  <si>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</si>
  <si>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</si>
  <si>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</si>
  <si>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</si>
  <si>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</si>
  <si>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</si>
  <si>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</si>
  <si>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</si>
  <si>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</si>
  <si>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</si>
  <si>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</si>
  <si>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</si>
  <si>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</si>
  <si>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</si>
  <si>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</si>
  <si>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</si>
  <si>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</si>
  <si>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</si>
  <si>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</si>
  <si>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</si>
  <si>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</si>
  <si>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</si>
  <si>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</si>
  <si>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</si>
  <si>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</si>
  <si>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</si>
  <si>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</si>
  <si>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</si>
  <si>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</si>
  <si>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</si>
  <si>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</si>
  <si>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</si>
  <si>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</si>
  <si>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</si>
  <si>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</si>
  <si>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</si>
  <si>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</si>
  <si>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</si>
  <si>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</si>
  <si>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</si>
  <si>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</si>
  <si>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</si>
  <si>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</si>
  <si>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</si>
  <si>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</si>
  <si>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</si>
  <si>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</si>
  <si>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</si>
  <si>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</si>
  <si>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</si>
  <si>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</si>
  <si>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</si>
  <si>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</si>
  <si>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</si>
  <si>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</si>
  <si>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</si>
  <si>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</si>
  <si>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</si>
  <si>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</si>
  <si>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</si>
  <si>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</si>
  <si>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</si>
  <si>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</si>
  <si>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</si>
  <si>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</si>
  <si>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</si>
  <si>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</si>
  <si>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</si>
  <si>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</si>
  <si>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</si>
  <si>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</si>
  <si>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</si>
  <si>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</si>
  <si>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</si>
  <si>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</si>
  <si>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</si>
  <si>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</si>
  <si>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</si>
  <si>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</si>
  <si>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</si>
  <si>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</si>
  <si>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</si>
  <si>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</si>
  <si>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</si>
  <si>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</si>
  <si>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</si>
  <si>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</si>
  <si>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</si>
  <si>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</si>
  <si>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</si>
  <si>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</si>
  <si>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</si>
  <si>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</si>
  <si>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</si>
  <si>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</si>
  <si>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</si>
  <si>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</si>
  <si>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</si>
  <si>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</si>
  <si>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</si>
  <si>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</si>
  <si>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</si>
  <si>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</si>
  <si>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</si>
  <si>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</si>
  <si>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</si>
  <si>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</si>
  <si>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</si>
  <si>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</si>
  <si>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</si>
  <si>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</si>
  <si>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</si>
  <si>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</si>
  <si>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</si>
  <si>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</si>
  <si>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</si>
  <si>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</si>
  <si>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</si>
  <si>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</si>
  <si>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</si>
  <si>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</si>
  <si>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</si>
  <si>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</si>
  <si>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</si>
  <si>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</si>
  <si>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</si>
  <si>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</si>
  <si>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</si>
  <si>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</si>
  <si>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</si>
  <si>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</si>
  <si>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</si>
  <si>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</si>
  <si>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</si>
  <si>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</si>
  <si>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</si>
  <si>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</si>
  <si>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</si>
  <si>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</si>
  <si>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</si>
  <si>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</si>
  <si>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</si>
  <si>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</si>
  <si>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</si>
  <si>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</si>
  <si>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</si>
  <si>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</si>
  <si>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AIX MARSEILLE</t>
  </si>
  <si>
    <t>AIX GOLF</t>
  </si>
  <si>
    <t>BASTIDE DE LA SALETTE 1</t>
  </si>
  <si>
    <t>ECOLE DE L'AIR</t>
  </si>
  <si>
    <t>BASTIDE DE LA SALETTE 2</t>
  </si>
  <si>
    <t>TRAINING CENTER 1</t>
  </si>
  <si>
    <t>PONT ROYAL</t>
  </si>
  <si>
    <t>SERVANES</t>
  </si>
  <si>
    <t>CHÂTEAU L'ARC</t>
  </si>
  <si>
    <t>MANVILLE</t>
  </si>
  <si>
    <t>TRAINING CENTER 2</t>
  </si>
  <si>
    <t>AIX EN PROVENCE</t>
  </si>
  <si>
    <t>COTE BLEUE</t>
  </si>
  <si>
    <t>CABRE D'OR</t>
  </si>
  <si>
    <t>MIRAMAS</t>
  </si>
  <si>
    <t>NET -- ETAPE 1 - GOLF DE AIX MARSEILLE - 27 NOVEMBRE 2024</t>
  </si>
  <si>
    <t xml:space="preserve"> NET - ETAPE 2 - GOLF DE PONT ROYAL - 15 JANVIER</t>
  </si>
  <si>
    <t>NET ---ETAPE 3 - GOLF DE MIRAMAS 26 FEVRIER</t>
  </si>
  <si>
    <t>NET                                     ETAPE 4 - GOLF DE SERVANES  - 5 mars</t>
  </si>
  <si>
    <t xml:space="preserve">NET -- TROPHEE DES ECOLES DE GOLF 13  - U11 EQUIPES - </t>
  </si>
  <si>
    <t>NET          ETAPE 5 - GOLF DE MANVILLE - 23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</si>
</sst>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41609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28</v>
      </c>
      <c r="BA4" s="14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13</v>
      </c>
      <c r="AW6" s="80" t="s">
        <v>27</v>
      </c>
      <c r="AX6" s="15">
        <f t="shared" ca="1" si="17"/>
        <v>13</v>
      </c>
      <c r="AY6" s="11">
        <f t="shared" ca="1" si="18"/>
        <v>6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7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 t="str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0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9</v>
      </c>
      <c r="AW8" s="80" t="s">
        <v>27</v>
      </c>
      <c r="AX8" s="15">
        <f t="shared" ca="1" si="17"/>
        <v>9</v>
      </c>
      <c r="AY8" s="11">
        <f t="shared" ca="1" si="18"/>
        <v>8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11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9</v>
      </c>
      <c r="AW9" s="80" t="s">
        <v>27</v>
      </c>
      <c r="AX9" s="15">
        <f t="shared" ca="1" si="17"/>
        <v>9</v>
      </c>
      <c r="AY9" s="11">
        <f t="shared" ca="1" si="18"/>
        <v>8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11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17</v>
      </c>
      <c r="AW11" s="80" t="s">
        <v>27</v>
      </c>
      <c r="AX11" s="15">
        <f t="shared" ca="1" si="17"/>
        <v>17</v>
      </c>
      <c r="AY11" s="11">
        <f t="shared" ca="1" si="18"/>
        <v>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0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17</v>
      </c>
      <c r="AW13" s="80" t="s">
        <v>27</v>
      </c>
      <c r="AX13" s="15">
        <f t="shared" ca="1" si="17"/>
        <v>17</v>
      </c>
      <c r="AY13" s="11">
        <f t="shared" ca="1" si="18"/>
        <v>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0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13</v>
      </c>
      <c r="AW17" s="80" t="s">
        <v>27</v>
      </c>
      <c r="AX17" s="15">
        <f t="shared" ca="1" si="17"/>
        <v>13</v>
      </c>
      <c r="AY17" s="11">
        <f t="shared" ca="1" si="18"/>
        <v>6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7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18</v>
      </c>
      <c r="AW18" s="80" t="s">
        <v>27</v>
      </c>
      <c r="AX18" s="15">
        <f t="shared" ca="1" si="17"/>
        <v>18</v>
      </c>
      <c r="AY18" s="11">
        <f t="shared" ca="1" si="18"/>
        <v>1</v>
      </c>
      <c r="AZ18" s="81" t="str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0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17</v>
      </c>
      <c r="AW19" s="80" t="s">
        <v>27</v>
      </c>
      <c r="AX19" s="15">
        <f t="shared" ca="1" si="17"/>
        <v>17</v>
      </c>
      <c r="AY19" s="11">
        <f t="shared" ca="1" si="18"/>
        <v>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0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17</v>
      </c>
      <c r="AW21" s="80" t="s">
        <v>27</v>
      </c>
      <c r="AX21" s="15">
        <f t="shared" ca="1" si="17"/>
        <v>17</v>
      </c>
      <c r="AY21" s="11">
        <f t="shared" ca="1" si="18"/>
        <v>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0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41679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41714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 t="str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B16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140</v>
      </c>
      <c r="B1" s="114" t="s">
        <v>144</v>
      </c>
    </row>
    <row r="2" spans="1:2" ht="36" x14ac:dyDescent="0.35">
      <c r="A2" s="115">
        <v>1</v>
      </c>
      <c r="B2" s="128" t="s">
        <v>147</v>
      </c>
    </row>
    <row r="3" spans="1:2" ht="36" x14ac:dyDescent="0.35">
      <c r="A3" s="115">
        <v>2</v>
      </c>
      <c r="B3" s="128" t="s">
        <v>148</v>
      </c>
    </row>
    <row r="4" spans="1:2" ht="36" x14ac:dyDescent="0.35">
      <c r="A4" s="115">
        <v>3</v>
      </c>
      <c r="B4" s="128" t="s">
        <v>149</v>
      </c>
    </row>
    <row r="5" spans="1:2" ht="36" x14ac:dyDescent="0.35">
      <c r="A5" s="115">
        <v>4</v>
      </c>
      <c r="B5" s="128" t="s">
        <v>150</v>
      </c>
    </row>
    <row r="6" spans="1:2" ht="36" x14ac:dyDescent="0.35">
      <c r="A6" s="115">
        <v>5</v>
      </c>
      <c r="B6" s="128" t="s">
        <v>151</v>
      </c>
    </row>
    <row r="7" spans="1:2" ht="36" x14ac:dyDescent="0.35">
      <c r="A7" s="115">
        <v>6</v>
      </c>
      <c r="B7" s="128" t="s">
        <v>152</v>
      </c>
    </row>
    <row r="8" spans="1:2" ht="36" x14ac:dyDescent="0.35">
      <c r="A8" s="115">
        <v>7</v>
      </c>
      <c r="B8" s="128" t="s">
        <v>153</v>
      </c>
    </row>
    <row r="9" spans="1:2" ht="36" x14ac:dyDescent="0.35">
      <c r="A9" s="115">
        <v>8</v>
      </c>
      <c r="B9" s="128" t="s">
        <v>154</v>
      </c>
    </row>
    <row r="10" spans="1:2" ht="36" x14ac:dyDescent="0.25">
      <c r="A10" s="115">
        <v>9</v>
      </c>
      <c r="B10" s="128" t="s">
        <v>155</v>
      </c>
    </row>
    <row r="11" spans="1:2" ht="36" x14ac:dyDescent="0.25">
      <c r="A11" s="115">
        <v>10</v>
      </c>
      <c r="B11" s="128" t="s">
        <v>156</v>
      </c>
    </row>
    <row r="12" spans="1:2" ht="36" x14ac:dyDescent="0.25">
      <c r="A12" s="115">
        <v>11</v>
      </c>
      <c r="B12" s="128" t="s">
        <v>157</v>
      </c>
    </row>
    <row r="13" spans="1:2" ht="36" x14ac:dyDescent="0.25">
      <c r="A13" s="115">
        <v>12</v>
      </c>
      <c r="B13" s="128" t="s">
        <v>159</v>
      </c>
    </row>
    <row r="14" spans="1:2" ht="36" x14ac:dyDescent="0.25">
      <c r="A14" s="115">
        <v>13</v>
      </c>
      <c r="B14" s="128" t="s">
        <v>158</v>
      </c>
    </row>
    <row r="15" spans="1:2" ht="36" x14ac:dyDescent="0.25">
      <c r="A15" s="115">
        <v>14</v>
      </c>
      <c r="B15" s="128" t="s">
        <v>160</v>
      </c>
    </row>
    <row r="16" spans="1:2" ht="41.25" customHeight="1" x14ac:dyDescent="0.25">
      <c r="A16" s="115">
        <v>15</v>
      </c>
      <c r="B16" s="128" t="s">
        <v>161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F10" sqref="F10"/>
    </sheetView>
  </sheetViews>
  <sheetFormatPr baseColWidth="10" defaultColWidth="11.42578125" defaultRowHeight="15" x14ac:dyDescent="0.25"/>
  <cols>
    <col min="2" max="2" width="33.285156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8">
      <c r="B1" s="188" t="s">
        <v>162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145</v>
      </c>
      <c r="H2" s="135" t="s">
        <v>134</v>
      </c>
      <c r="I2" s="135" t="s">
        <v>92</v>
      </c>
      <c r="J2" s="186" t="s">
        <v>143</v>
      </c>
      <c r="K2" s="187"/>
      <c r="L2" s="136" t="s">
        <v>146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>
        <v>34</v>
      </c>
      <c r="E3" s="124">
        <v>39</v>
      </c>
      <c r="F3" s="125">
        <v>32</v>
      </c>
      <c r="G3" s="102">
        <f t="shared" ref="G3:G17" si="0">SUM(D3:F3)+L3</f>
        <v>105</v>
      </c>
      <c r="H3" s="103">
        <f t="shared" ref="H3:H17" si="1">IF(G3=0,"-",RANK(G3,$G$3:$G$17,0)-COUNTIF($G$3:$G$17,1))</f>
        <v>8</v>
      </c>
      <c r="I3" s="103">
        <f t="shared" ref="I3:I17" ca="1" si="2">IF(G3=0,"-",RANK(J3,$J$3:$J$17,0))</f>
        <v>5</v>
      </c>
      <c r="J3" s="104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14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EQUIPES'!$A$2:$B$16,2)</f>
        <v>ECOLE DE L'AIR</v>
      </c>
      <c r="C4" s="122">
        <v>4</v>
      </c>
      <c r="D4" s="126">
        <v>29</v>
      </c>
      <c r="E4" s="124">
        <v>35</v>
      </c>
      <c r="F4" s="125">
        <v>29</v>
      </c>
      <c r="G4" s="102">
        <f t="shared" si="0"/>
        <v>93</v>
      </c>
      <c r="H4" s="103">
        <f t="shared" si="1"/>
        <v>12</v>
      </c>
      <c r="I4" s="103">
        <f t="shared" ca="1" si="2"/>
        <v>1</v>
      </c>
      <c r="J4" s="104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22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EQUIPES'!$A$2:$B$16,2)</f>
        <v>BASTIDE DE LA SALETTE 1</v>
      </c>
      <c r="C5" s="122">
        <v>3</v>
      </c>
      <c r="D5" s="126">
        <v>35</v>
      </c>
      <c r="E5" s="124">
        <v>35</v>
      </c>
      <c r="F5" s="125">
        <v>39</v>
      </c>
      <c r="G5" s="102">
        <f t="shared" si="0"/>
        <v>109</v>
      </c>
      <c r="H5" s="103">
        <f t="shared" si="1"/>
        <v>6</v>
      </c>
      <c r="I5" s="103">
        <f t="shared" ca="1" si="2"/>
        <v>7</v>
      </c>
      <c r="J5" s="104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10</v>
      </c>
      <c r="K5" s="105" t="s">
        <v>27</v>
      </c>
      <c r="L5" s="137"/>
      <c r="M5" s="96"/>
    </row>
    <row r="6" spans="1:13" s="106" customFormat="1" ht="21" x14ac:dyDescent="0.35">
      <c r="B6" s="101" t="str">
        <f>VLOOKUP(C6,'LISTING EQUIPES'!$A$2:$B$15,2)</f>
        <v>AIX GOLF</v>
      </c>
      <c r="C6" s="122">
        <v>2</v>
      </c>
      <c r="D6" s="126">
        <v>30</v>
      </c>
      <c r="E6" s="124">
        <v>41</v>
      </c>
      <c r="F6" s="125">
        <v>33</v>
      </c>
      <c r="G6" s="102">
        <f t="shared" si="0"/>
        <v>104</v>
      </c>
      <c r="H6" s="103">
        <f t="shared" si="1"/>
        <v>9</v>
      </c>
      <c r="I6" s="103">
        <f t="shared" ca="1" si="2"/>
        <v>4</v>
      </c>
      <c r="J6" s="104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16</v>
      </c>
      <c r="K6" s="105" t="s">
        <v>27</v>
      </c>
      <c r="L6" s="137"/>
      <c r="M6" s="96"/>
    </row>
    <row r="7" spans="1:13" s="106" customFormat="1" ht="21" x14ac:dyDescent="0.35">
      <c r="B7" s="101" t="str">
        <f>VLOOKUP(C7,'LISTING EQUIPES'!$A$2:$B$16,2)</f>
        <v>PONT ROYAL</v>
      </c>
      <c r="C7" s="122">
        <v>7</v>
      </c>
      <c r="D7" s="126">
        <v>38</v>
      </c>
      <c r="E7" s="124">
        <v>38</v>
      </c>
      <c r="F7" s="125">
        <v>32</v>
      </c>
      <c r="G7" s="102">
        <f t="shared" si="0"/>
        <v>108</v>
      </c>
      <c r="H7" s="103">
        <f t="shared" si="1"/>
        <v>7</v>
      </c>
      <c r="I7" s="103">
        <f t="shared" ca="1" si="2"/>
        <v>6</v>
      </c>
      <c r="J7" s="104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12</v>
      </c>
      <c r="K7" s="105" t="s">
        <v>27</v>
      </c>
      <c r="L7" s="137"/>
      <c r="M7" s="96"/>
    </row>
    <row r="8" spans="1:13" s="106" customFormat="1" ht="21" x14ac:dyDescent="0.35">
      <c r="B8" s="101" t="str">
        <f>VLOOKUP(C8,'LISTING EQUIPES'!$A$2:$B$16,2)</f>
        <v>TRAINING CENTER 1</v>
      </c>
      <c r="C8" s="122">
        <v>6</v>
      </c>
      <c r="D8" s="126">
        <v>37</v>
      </c>
      <c r="E8" s="124">
        <v>41</v>
      </c>
      <c r="F8" s="125">
        <v>39</v>
      </c>
      <c r="G8" s="102">
        <f t="shared" si="0"/>
        <v>117</v>
      </c>
      <c r="H8" s="103">
        <f t="shared" si="1"/>
        <v>3</v>
      </c>
      <c r="I8" s="103">
        <f t="shared" ca="1" si="2"/>
        <v>10</v>
      </c>
      <c r="J8" s="104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4</v>
      </c>
      <c r="K8" s="105" t="s">
        <v>27</v>
      </c>
      <c r="L8" s="137"/>
      <c r="M8" s="96"/>
    </row>
    <row r="9" spans="1:13" s="106" customFormat="1" ht="21" x14ac:dyDescent="0.35">
      <c r="B9" s="101" t="str">
        <f>VLOOKUP(C9,'LISTING EQUIPES'!$A$2:$B$16,2)</f>
        <v>BASTIDE DE LA SALETTE 2</v>
      </c>
      <c r="C9" s="122">
        <v>5</v>
      </c>
      <c r="D9" s="126">
        <v>32</v>
      </c>
      <c r="E9" s="124">
        <v>47</v>
      </c>
      <c r="F9" s="125">
        <v>31</v>
      </c>
      <c r="G9" s="102">
        <f t="shared" si="0"/>
        <v>110</v>
      </c>
      <c r="H9" s="103">
        <f t="shared" si="1"/>
        <v>5</v>
      </c>
      <c r="I9" s="103">
        <f t="shared" ca="1" si="2"/>
        <v>8</v>
      </c>
      <c r="J9" s="104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8</v>
      </c>
      <c r="K9" s="105" t="s">
        <v>27</v>
      </c>
      <c r="L9" s="137"/>
      <c r="M9" s="96"/>
    </row>
    <row r="10" spans="1:13" s="106" customFormat="1" ht="21" x14ac:dyDescent="0.35">
      <c r="B10" s="101" t="str">
        <f>VLOOKUP(C10,'LISTING EQUIPES'!$A$2:$B$16,2)</f>
        <v>SERVANES</v>
      </c>
      <c r="C10" s="122">
        <v>8</v>
      </c>
      <c r="D10" s="126">
        <v>30</v>
      </c>
      <c r="E10" s="124">
        <v>31</v>
      </c>
      <c r="F10" s="125">
        <v>40</v>
      </c>
      <c r="G10" s="102">
        <f t="shared" si="0"/>
        <v>101</v>
      </c>
      <c r="H10" s="103">
        <f t="shared" si="1"/>
        <v>11</v>
      </c>
      <c r="I10" s="103">
        <f t="shared" ca="1" si="2"/>
        <v>2</v>
      </c>
      <c r="J10" s="104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20</v>
      </c>
      <c r="K10" s="105" t="s">
        <v>27</v>
      </c>
      <c r="L10" s="137"/>
      <c r="M10" s="96"/>
    </row>
    <row r="11" spans="1:13" ht="21" x14ac:dyDescent="0.35">
      <c r="A11" s="106"/>
      <c r="B11" s="101" t="str">
        <f>VLOOKUP(C11,'LISTING EQUIPES'!$A$2:$B$16,2)</f>
        <v>MANVILLE</v>
      </c>
      <c r="C11" s="122">
        <v>10</v>
      </c>
      <c r="D11" s="126">
        <v>29</v>
      </c>
      <c r="E11" s="124">
        <v>34</v>
      </c>
      <c r="F11" s="125">
        <v>40</v>
      </c>
      <c r="G11" s="102">
        <f t="shared" si="0"/>
        <v>103</v>
      </c>
      <c r="H11" s="103">
        <f t="shared" si="1"/>
        <v>10</v>
      </c>
      <c r="I11" s="103">
        <f t="shared" ca="1" si="2"/>
        <v>3</v>
      </c>
      <c r="J11" s="104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18</v>
      </c>
      <c r="K11" s="105" t="s">
        <v>27</v>
      </c>
      <c r="L11" s="138"/>
      <c r="M11" s="96"/>
    </row>
    <row r="12" spans="1:13" ht="21" x14ac:dyDescent="0.35">
      <c r="A12" s="106"/>
      <c r="B12" s="101" t="str">
        <f>VLOOKUP(C12,'LISTING EQUIPES'!$A$2:$B$16,2)</f>
        <v>CHÂTEAU L'ARC</v>
      </c>
      <c r="C12" s="122">
        <v>9</v>
      </c>
      <c r="D12" s="126">
        <v>32</v>
      </c>
      <c r="E12" s="124">
        <v>39</v>
      </c>
      <c r="F12" s="125">
        <v>45</v>
      </c>
      <c r="G12" s="102">
        <f t="shared" si="0"/>
        <v>116</v>
      </c>
      <c r="H12" s="103">
        <f t="shared" si="1"/>
        <v>4</v>
      </c>
      <c r="I12" s="103">
        <f t="shared" ca="1" si="2"/>
        <v>9</v>
      </c>
      <c r="J12" s="104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6</v>
      </c>
      <c r="K12" s="105" t="s">
        <v>27</v>
      </c>
      <c r="L12" s="138"/>
      <c r="M12" s="96"/>
    </row>
    <row r="13" spans="1:13" ht="21" x14ac:dyDescent="0.35">
      <c r="A13" s="106"/>
      <c r="B13" s="101" t="str">
        <f>VLOOKUP(C13,'LISTING EQUIPES'!$A$2:$B$16,2)</f>
        <v>TRAINING CENTER 2</v>
      </c>
      <c r="C13" s="122">
        <v>11</v>
      </c>
      <c r="D13" s="126">
        <v>41</v>
      </c>
      <c r="E13" s="124">
        <v>42</v>
      </c>
      <c r="F13" s="125">
        <v>40</v>
      </c>
      <c r="G13" s="102">
        <f t="shared" si="0"/>
        <v>123</v>
      </c>
      <c r="H13" s="103">
        <f t="shared" si="1"/>
        <v>2</v>
      </c>
      <c r="I13" s="103">
        <f t="shared" ca="1" si="2"/>
        <v>11</v>
      </c>
      <c r="J13" s="104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2</v>
      </c>
      <c r="K13" s="105" t="s">
        <v>27</v>
      </c>
      <c r="L13" s="138"/>
      <c r="M13" s="96"/>
    </row>
    <row r="14" spans="1:13" ht="21" x14ac:dyDescent="0.35">
      <c r="A14" s="106"/>
      <c r="B14" s="101" t="str">
        <f>VLOOKUP(C14,'LISTING EQUIPES'!$A$2:$B$16,2)</f>
        <v>COTE BLEUE</v>
      </c>
      <c r="C14" s="122">
        <v>12</v>
      </c>
      <c r="D14" s="126">
        <v>28</v>
      </c>
      <c r="E14" s="124">
        <v>37</v>
      </c>
      <c r="F14" s="125">
        <v>100</v>
      </c>
      <c r="G14" s="102">
        <f t="shared" si="0"/>
        <v>165</v>
      </c>
      <c r="H14" s="103">
        <f t="shared" si="1"/>
        <v>1</v>
      </c>
      <c r="I14" s="103">
        <f t="shared" ca="1" si="2"/>
        <v>12</v>
      </c>
      <c r="J14" s="104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  <c r="M14" s="96"/>
    </row>
    <row r="15" spans="1:13" ht="21" x14ac:dyDescent="0.35">
      <c r="A15" s="106"/>
      <c r="B15" s="101" t="str">
        <f>VLOOKUP(C15,'LISTING EQUIPES'!$A$2:$B$16,2)</f>
        <v>AIX EN PROVENCE</v>
      </c>
      <c r="C15" s="122">
        <v>13</v>
      </c>
      <c r="D15" s="127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  <c r="M15" s="96"/>
    </row>
    <row r="16" spans="1:13" ht="21" x14ac:dyDescent="0.35">
      <c r="A16" s="106"/>
      <c r="B16" s="101" t="str">
        <f>VLOOKUP(C16,'LISTING EQUIPES'!$A$2:$B$16,2)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  <c r="M16" s="96"/>
    </row>
    <row r="17" spans="2:13" ht="21" x14ac:dyDescent="0.35">
      <c r="B17" s="101" t="str">
        <f>VLOOKUP(C17,'LISTING EQUIPES'!$A$2:$B$16,2)</f>
        <v>MIRAMAS</v>
      </c>
      <c r="C17" s="122">
        <v>15</v>
      </c>
      <c r="D17" s="126"/>
      <c r="E17" s="124"/>
      <c r="F17" s="125"/>
      <c r="G17" s="102">
        <f t="shared" si="0"/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  <c r="M17" s="96"/>
    </row>
  </sheetData>
  <sheetProtection selectLockedCells="1" sort="0" autoFilter="0"/>
  <autoFilter ref="B2:L16">
    <filterColumn colId="8" showButton="0"/>
    <sortState ref="B3:L17">
      <sortCondition ref="I2:I16"/>
    </sortState>
  </autoFilter>
  <mergeCells count="2">
    <mergeCell ref="J2:K2"/>
    <mergeCell ref="B1:K1"/>
  </mergeCells>
  <pageMargins left="0.41" right="0.25" top="0.65" bottom="0.75" header="0.3" footer="0.3"/>
  <pageSetup paperSize="9" scale="77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N15" sqref="N15"/>
    </sheetView>
  </sheetViews>
  <sheetFormatPr baseColWidth="10" defaultColWidth="11.42578125" defaultRowHeight="15" x14ac:dyDescent="0.25"/>
  <cols>
    <col min="2" max="2" width="32.710937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8">
      <c r="B1" s="188" t="s">
        <v>163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EQUIPES'!$A$2:$B$16,2)</f>
        <v>AIX MARSEILLE</v>
      </c>
      <c r="C3" s="122">
        <v>1</v>
      </c>
      <c r="D3" s="123">
        <v>36</v>
      </c>
      <c r="E3" s="124">
        <v>39</v>
      </c>
      <c r="F3" s="125">
        <v>100</v>
      </c>
      <c r="G3" s="102">
        <f t="shared" ref="G3:G17" si="0">SUM(D3:F3)+L3</f>
        <v>175</v>
      </c>
      <c r="H3" s="103">
        <f t="shared" ref="H3:H17" si="1">IF(G3=0,"-",RANK(G3,$G$3:$G$17,0)-COUNTIF($G$3:$G$17,1))</f>
        <v>5</v>
      </c>
      <c r="I3" s="103">
        <f ca="1">IF(G3=0,"-",RANK(J3,$J$3:$J$17,0))</f>
        <v>9</v>
      </c>
      <c r="J3" s="104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8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EQUIPES'!$A$2:$B$16,2)</f>
        <v>BASTIDE DE LA SALETTE 2</v>
      </c>
      <c r="C4" s="122">
        <v>5</v>
      </c>
      <c r="D4" s="126">
        <v>38</v>
      </c>
      <c r="E4" s="124">
        <v>39</v>
      </c>
      <c r="F4" s="125">
        <v>44</v>
      </c>
      <c r="G4" s="102">
        <f t="shared" si="0"/>
        <v>121</v>
      </c>
      <c r="H4" s="103">
        <f t="shared" si="1"/>
        <v>11</v>
      </c>
      <c r="I4" s="103">
        <f t="shared" ref="I4:I17" ca="1" si="2">IF(G4=0,"-",RANK(J4,$J$3:$J$17,0))</f>
        <v>3</v>
      </c>
      <c r="J4" s="104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20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EQUIPES'!$A$2:$B$16,2)</f>
        <v>PONT ROYAL</v>
      </c>
      <c r="C5" s="122">
        <v>7</v>
      </c>
      <c r="D5" s="126">
        <v>33</v>
      </c>
      <c r="E5" s="124">
        <v>37</v>
      </c>
      <c r="F5" s="125">
        <v>41</v>
      </c>
      <c r="G5" s="102">
        <f t="shared" si="0"/>
        <v>111</v>
      </c>
      <c r="H5" s="103">
        <f t="shared" si="1"/>
        <v>13</v>
      </c>
      <c r="I5" s="103">
        <f t="shared" ca="1" si="2"/>
        <v>1</v>
      </c>
      <c r="J5" s="104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24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EQUIPES'!$A$2:$B$16,2)</f>
        <v>BASTIDE DE LA SALETTE 1</v>
      </c>
      <c r="C6" s="122">
        <v>3</v>
      </c>
      <c r="D6" s="126">
        <v>47</v>
      </c>
      <c r="E6" s="124">
        <v>44</v>
      </c>
      <c r="F6" s="125">
        <v>36</v>
      </c>
      <c r="G6" s="102">
        <f t="shared" si="0"/>
        <v>127</v>
      </c>
      <c r="H6" s="103">
        <f t="shared" si="1"/>
        <v>8</v>
      </c>
      <c r="I6" s="103">
        <f t="shared" ca="1" si="2"/>
        <v>6</v>
      </c>
      <c r="J6" s="104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14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EQUIPES'!$A$2:$B$16,2)</f>
        <v>TRAINING CENTER 1</v>
      </c>
      <c r="C7" s="122">
        <v>6</v>
      </c>
      <c r="D7" s="126">
        <v>34</v>
      </c>
      <c r="E7" s="124">
        <v>44</v>
      </c>
      <c r="F7" s="125">
        <v>45</v>
      </c>
      <c r="G7" s="102">
        <f t="shared" si="0"/>
        <v>123</v>
      </c>
      <c r="H7" s="103">
        <f t="shared" si="1"/>
        <v>9</v>
      </c>
      <c r="I7" s="103">
        <f t="shared" ca="1" si="2"/>
        <v>4</v>
      </c>
      <c r="J7" s="104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15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EQUIPES'!$A$2:$B$16,2)</f>
        <v>SERVANES</v>
      </c>
      <c r="C8" s="122">
        <v>8</v>
      </c>
      <c r="D8" s="126">
        <v>40</v>
      </c>
      <c r="E8" s="124">
        <v>42</v>
      </c>
      <c r="F8" s="125">
        <v>38</v>
      </c>
      <c r="G8" s="102">
        <f t="shared" si="0"/>
        <v>120</v>
      </c>
      <c r="H8" s="103">
        <f t="shared" si="1"/>
        <v>12</v>
      </c>
      <c r="I8" s="103">
        <f t="shared" ca="1" si="2"/>
        <v>2</v>
      </c>
      <c r="J8" s="104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22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EQUIPES'!$A$2:$B$16,2)</f>
        <v>AIX GOLF</v>
      </c>
      <c r="C9" s="122">
        <v>2</v>
      </c>
      <c r="D9" s="126">
        <v>31</v>
      </c>
      <c r="E9" s="124">
        <v>100</v>
      </c>
      <c r="F9" s="125">
        <v>42</v>
      </c>
      <c r="G9" s="102">
        <f t="shared" si="0"/>
        <v>173</v>
      </c>
      <c r="H9" s="103">
        <f t="shared" si="1"/>
        <v>6</v>
      </c>
      <c r="I9" s="103">
        <f t="shared" ca="1" si="2"/>
        <v>8</v>
      </c>
      <c r="J9" s="104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10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EQUIPES'!$A$2:$B$16,2)</f>
        <v>MANVILLE</v>
      </c>
      <c r="C10" s="122">
        <v>10</v>
      </c>
      <c r="D10" s="126">
        <v>37</v>
      </c>
      <c r="E10" s="124">
        <v>42</v>
      </c>
      <c r="F10" s="125">
        <v>44</v>
      </c>
      <c r="G10" s="102">
        <f t="shared" si="0"/>
        <v>123</v>
      </c>
      <c r="H10" s="103">
        <f t="shared" si="1"/>
        <v>9</v>
      </c>
      <c r="I10" s="103">
        <f t="shared" ca="1" si="2"/>
        <v>4</v>
      </c>
      <c r="J10" s="104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15</v>
      </c>
      <c r="K10" s="105" t="s">
        <v>27</v>
      </c>
      <c r="L10" s="138"/>
    </row>
    <row r="11" spans="1:13" ht="21" x14ac:dyDescent="0.35">
      <c r="A11" s="106"/>
      <c r="B11" s="101" t="str">
        <f>VLOOKUP(C11,'LISTING EQUIPES'!$A$2:$B$16,2)</f>
        <v>ECOLE DE L'AIR</v>
      </c>
      <c r="C11" s="122">
        <v>4</v>
      </c>
      <c r="D11" s="126">
        <v>36</v>
      </c>
      <c r="E11" s="124">
        <v>45</v>
      </c>
      <c r="F11" s="125">
        <v>100</v>
      </c>
      <c r="G11" s="102">
        <f t="shared" si="0"/>
        <v>181</v>
      </c>
      <c r="H11" s="103">
        <f t="shared" si="1"/>
        <v>3</v>
      </c>
      <c r="I11" s="103">
        <f t="shared" ca="1" si="2"/>
        <v>11</v>
      </c>
      <c r="J11" s="104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4</v>
      </c>
      <c r="K11" s="105" t="s">
        <v>27</v>
      </c>
      <c r="L11" s="137"/>
    </row>
    <row r="12" spans="1:13" ht="21" x14ac:dyDescent="0.35">
      <c r="A12" s="106"/>
      <c r="B12" s="101" t="str">
        <f>VLOOKUP(C12,'LISTING EQUIPES'!$A$2:$B$16,2)</f>
        <v>COTE BLEUE</v>
      </c>
      <c r="C12" s="122">
        <v>12</v>
      </c>
      <c r="D12" s="127">
        <v>38</v>
      </c>
      <c r="E12" s="124">
        <v>40</v>
      </c>
      <c r="F12" s="125">
        <v>100</v>
      </c>
      <c r="G12" s="102">
        <f t="shared" si="0"/>
        <v>178</v>
      </c>
      <c r="H12" s="103">
        <f t="shared" si="1"/>
        <v>4</v>
      </c>
      <c r="I12" s="103">
        <f t="shared" ca="1" si="2"/>
        <v>10</v>
      </c>
      <c r="J12" s="104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6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EQUIPES'!$A$2:$B$16,2)</f>
        <v>CABRE D'OR</v>
      </c>
      <c r="C13" s="122">
        <v>14</v>
      </c>
      <c r="D13" s="126">
        <v>43</v>
      </c>
      <c r="E13" s="124">
        <v>47</v>
      </c>
      <c r="F13" s="125">
        <v>47</v>
      </c>
      <c r="G13" s="102">
        <f t="shared" si="0"/>
        <v>137</v>
      </c>
      <c r="H13" s="103">
        <f t="shared" si="1"/>
        <v>7</v>
      </c>
      <c r="I13" s="103">
        <f t="shared" ca="1" si="2"/>
        <v>7</v>
      </c>
      <c r="J13" s="104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12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EQUIPES'!$A$2:$B$16,2)</f>
        <v>CHÂTEAU L'ARC</v>
      </c>
      <c r="C14" s="122">
        <v>9</v>
      </c>
      <c r="D14" s="126">
        <v>100</v>
      </c>
      <c r="E14" s="124">
        <v>100</v>
      </c>
      <c r="F14" s="125">
        <v>43</v>
      </c>
      <c r="G14" s="102">
        <f t="shared" si="0"/>
        <v>243</v>
      </c>
      <c r="H14" s="103">
        <f t="shared" si="1"/>
        <v>1</v>
      </c>
      <c r="I14" s="103">
        <f t="shared" ca="1" si="2"/>
        <v>13</v>
      </c>
      <c r="J14" s="104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EQUIPES'!$A$2:$B$16,2)</f>
        <v>AIX EN PROVENCE</v>
      </c>
      <c r="C15" s="122">
        <v>13</v>
      </c>
      <c r="D15" s="126">
        <v>47</v>
      </c>
      <c r="E15" s="124">
        <v>100</v>
      </c>
      <c r="F15" s="125">
        <v>36</v>
      </c>
      <c r="G15" s="102">
        <f t="shared" si="0"/>
        <v>183</v>
      </c>
      <c r="H15" s="103">
        <f t="shared" si="1"/>
        <v>2</v>
      </c>
      <c r="I15" s="103">
        <f t="shared" ca="1" si="2"/>
        <v>12</v>
      </c>
      <c r="J15" s="104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2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EQUIPES'!$A$2:$B$16,2)</f>
        <v>TRAINING CENTER 2</v>
      </c>
      <c r="C16" s="122">
        <v>11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EQUIPES'!$A$2:$B$16,2)</f>
        <v>MIRAMAS</v>
      </c>
      <c r="C17" s="122">
        <v>15</v>
      </c>
      <c r="D17" s="126"/>
      <c r="E17" s="124"/>
      <c r="F17" s="125"/>
      <c r="G17" s="102">
        <f t="shared" si="0"/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  <sortState ref="B3:L17">
      <sortCondition ref="I2:I16"/>
    </sortState>
  </autoFilter>
  <mergeCells count="2">
    <mergeCell ref="B1:K1"/>
    <mergeCell ref="J2:K2"/>
  </mergeCells>
  <pageMargins left="0.41" right="0.25" top="0.65" bottom="0.75" header="0.3" footer="0.3"/>
  <pageSetup paperSize="9" scale="78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E16" sqref="E16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8">
      <c r="B1" s="188" t="s">
        <v>164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EQUIPES'!$A$2:$B$16,2)</f>
        <v>AIX MARSEILLE</v>
      </c>
      <c r="C3" s="122">
        <v>1</v>
      </c>
      <c r="D3" s="123"/>
      <c r="E3" s="124"/>
      <c r="F3" s="125"/>
      <c r="G3" s="102">
        <f t="shared" ref="G3:G17" si="0">SUM(D3:F3)+L3</f>
        <v>0</v>
      </c>
      <c r="H3" s="103" t="str">
        <f t="shared" ref="H3:H17" si="1"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EQUIPES'!$A$2:$B$16,2)</f>
        <v>BASTIDE DE LA SALETTE 2</v>
      </c>
      <c r="C4" s="122">
        <v>5</v>
      </c>
      <c r="D4" s="126"/>
      <c r="E4" s="124"/>
      <c r="F4" s="125"/>
      <c r="G4" s="102">
        <f t="shared" si="0"/>
        <v>0</v>
      </c>
      <c r="H4" s="103" t="str">
        <f t="shared" si="1"/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EQUIPES'!$A$2:$B$16,2)</f>
        <v>PONT ROYAL</v>
      </c>
      <c r="C5" s="122">
        <v>7</v>
      </c>
      <c r="D5" s="126">
        <v>31</v>
      </c>
      <c r="E5" s="124">
        <v>36</v>
      </c>
      <c r="F5" s="125">
        <v>30</v>
      </c>
      <c r="G5" s="102">
        <v>0</v>
      </c>
      <c r="H5" s="103" t="str">
        <f t="shared" si="1"/>
        <v>-</v>
      </c>
      <c r="I5" s="103"/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EQUIPES'!$A$2:$B$16,2)</f>
        <v>AIX GOLF</v>
      </c>
      <c r="C6" s="122">
        <v>2</v>
      </c>
      <c r="D6" s="126">
        <v>33</v>
      </c>
      <c r="E6" s="124">
        <v>40</v>
      </c>
      <c r="F6" s="125">
        <v>46</v>
      </c>
      <c r="G6" s="102">
        <f t="shared" si="0"/>
        <v>119</v>
      </c>
      <c r="H6" s="103">
        <f t="shared" si="1"/>
        <v>11</v>
      </c>
      <c r="I6" s="103">
        <f t="shared" ca="1" si="2"/>
        <v>2</v>
      </c>
      <c r="J6" s="104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20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EQUIPES'!$A$2:$B$16,2)</f>
        <v>TRAINING CENTER 1</v>
      </c>
      <c r="C7" s="122">
        <v>6</v>
      </c>
      <c r="D7" s="126">
        <v>39</v>
      </c>
      <c r="E7" s="124">
        <v>43</v>
      </c>
      <c r="F7" s="125">
        <v>41</v>
      </c>
      <c r="G7" s="102">
        <f t="shared" si="0"/>
        <v>123</v>
      </c>
      <c r="H7" s="103">
        <f t="shared" si="1"/>
        <v>9</v>
      </c>
      <c r="I7" s="103">
        <f t="shared" ca="1" si="2"/>
        <v>4</v>
      </c>
      <c r="J7" s="104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16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EQUIPES'!$A$2:$B$16,2)</f>
        <v>BASTIDE DE LA SALETTE 1</v>
      </c>
      <c r="C8" s="122">
        <v>3</v>
      </c>
      <c r="D8" s="126">
        <v>41</v>
      </c>
      <c r="E8" s="124">
        <v>43</v>
      </c>
      <c r="F8" s="125">
        <v>38</v>
      </c>
      <c r="G8" s="102">
        <f t="shared" si="0"/>
        <v>122</v>
      </c>
      <c r="H8" s="103">
        <f t="shared" si="1"/>
        <v>10</v>
      </c>
      <c r="I8" s="103">
        <f t="shared" ca="1" si="2"/>
        <v>3</v>
      </c>
      <c r="J8" s="104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18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EQUIPES'!$A$2:$B$16,2)</f>
        <v>MIRAMAS</v>
      </c>
      <c r="C9" s="122">
        <v>15</v>
      </c>
      <c r="D9" s="126">
        <v>33</v>
      </c>
      <c r="E9" s="124">
        <v>37</v>
      </c>
      <c r="F9" s="125">
        <v>46</v>
      </c>
      <c r="G9" s="102">
        <f t="shared" si="0"/>
        <v>116</v>
      </c>
      <c r="H9" s="103">
        <f t="shared" si="1"/>
        <v>12</v>
      </c>
      <c r="I9" s="103">
        <f t="shared" ca="1" si="2"/>
        <v>1</v>
      </c>
      <c r="J9" s="104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22</v>
      </c>
      <c r="K9" s="105" t="s">
        <v>27</v>
      </c>
      <c r="L9" s="138"/>
    </row>
    <row r="10" spans="1:13" s="106" customFormat="1" ht="21" x14ac:dyDescent="0.35">
      <c r="B10" s="101" t="str">
        <f>VLOOKUP(C10,'LISTING EQUIPES'!$A$2:$B$16,2)</f>
        <v>SERVANES</v>
      </c>
      <c r="C10" s="122">
        <v>8</v>
      </c>
      <c r="D10" s="126">
        <v>42</v>
      </c>
      <c r="E10" s="124">
        <v>46</v>
      </c>
      <c r="F10" s="125">
        <v>42</v>
      </c>
      <c r="G10" s="102">
        <f t="shared" si="0"/>
        <v>130</v>
      </c>
      <c r="H10" s="103">
        <f t="shared" si="1"/>
        <v>8</v>
      </c>
      <c r="I10" s="103">
        <f t="shared" ca="1" si="2"/>
        <v>5</v>
      </c>
      <c r="J10" s="104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14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EQUIPES'!$A$2:$B$16,2)</f>
        <v>TRAINING CENTER 2</v>
      </c>
      <c r="C11" s="122">
        <v>11</v>
      </c>
      <c r="D11" s="126">
        <v>44</v>
      </c>
      <c r="E11" s="124">
        <v>44</v>
      </c>
      <c r="F11" s="125">
        <v>43</v>
      </c>
      <c r="G11" s="102">
        <f t="shared" si="0"/>
        <v>131</v>
      </c>
      <c r="H11" s="103">
        <f t="shared" si="1"/>
        <v>7</v>
      </c>
      <c r="I11" s="103">
        <f t="shared" ca="1" si="2"/>
        <v>6</v>
      </c>
      <c r="J11" s="104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12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EQUIPES'!$A$2:$B$16,2)</f>
        <v>CABRE D'OR</v>
      </c>
      <c r="C12" s="122">
        <v>14</v>
      </c>
      <c r="D12" s="126">
        <v>47</v>
      </c>
      <c r="E12" s="124">
        <v>49</v>
      </c>
      <c r="F12" s="125">
        <v>48</v>
      </c>
      <c r="G12" s="102">
        <f t="shared" si="0"/>
        <v>144</v>
      </c>
      <c r="H12" s="103">
        <f t="shared" si="1"/>
        <v>6</v>
      </c>
      <c r="I12" s="103">
        <f t="shared" ca="1" si="2"/>
        <v>7</v>
      </c>
      <c r="J12" s="104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10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EQUIPES'!$A$2:$B$16,2)</f>
        <v>COTE BLEUE</v>
      </c>
      <c r="C13" s="122">
        <v>12</v>
      </c>
      <c r="D13" s="127">
        <v>35</v>
      </c>
      <c r="E13" s="124">
        <v>38</v>
      </c>
      <c r="F13" s="125">
        <v>100</v>
      </c>
      <c r="G13" s="102">
        <f t="shared" si="0"/>
        <v>173</v>
      </c>
      <c r="H13" s="103">
        <f t="shared" si="1"/>
        <v>5</v>
      </c>
      <c r="I13" s="103">
        <f t="shared" ca="1" si="2"/>
        <v>8</v>
      </c>
      <c r="J13" s="104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8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EQUIPES'!$A$2:$B$16,2)</f>
        <v>ECOLE DE L'AIR</v>
      </c>
      <c r="C14" s="122">
        <v>4</v>
      </c>
      <c r="D14" s="126">
        <v>42</v>
      </c>
      <c r="E14" s="124">
        <v>100</v>
      </c>
      <c r="F14" s="125">
        <v>34</v>
      </c>
      <c r="G14" s="102">
        <f t="shared" si="0"/>
        <v>176</v>
      </c>
      <c r="H14" s="103">
        <f t="shared" si="1"/>
        <v>4</v>
      </c>
      <c r="I14" s="103">
        <f t="shared" ca="1" si="2"/>
        <v>9</v>
      </c>
      <c r="J14" s="104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6</v>
      </c>
      <c r="K14" s="105" t="s">
        <v>27</v>
      </c>
      <c r="L14" s="137"/>
    </row>
    <row r="15" spans="1:13" ht="21" x14ac:dyDescent="0.35">
      <c r="A15" s="106"/>
      <c r="B15" s="101" t="str">
        <f>VLOOKUP(C15,'LISTING EQUIPES'!$A$2:$B$16,2)</f>
        <v>CHÂTEAU L'ARC</v>
      </c>
      <c r="C15" s="122">
        <v>9</v>
      </c>
      <c r="D15" s="126">
        <v>43</v>
      </c>
      <c r="E15" s="124">
        <v>48</v>
      </c>
      <c r="F15" s="125">
        <v>100</v>
      </c>
      <c r="G15" s="102">
        <f t="shared" si="0"/>
        <v>191</v>
      </c>
      <c r="H15" s="103">
        <f t="shared" si="1"/>
        <v>2</v>
      </c>
      <c r="I15" s="103">
        <f t="shared" ca="1" si="2"/>
        <v>11</v>
      </c>
      <c r="J15" s="104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2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EQUIPES'!$A$2:$B$16,2)</f>
        <v>MANVILLE</v>
      </c>
      <c r="C16" s="122">
        <v>10</v>
      </c>
      <c r="D16" s="126">
        <v>43</v>
      </c>
      <c r="E16" s="124">
        <v>100</v>
      </c>
      <c r="F16" s="125">
        <v>44</v>
      </c>
      <c r="G16" s="102">
        <f t="shared" si="0"/>
        <v>187</v>
      </c>
      <c r="H16" s="103">
        <f t="shared" si="1"/>
        <v>3</v>
      </c>
      <c r="I16" s="103">
        <f t="shared" ca="1" si="2"/>
        <v>10</v>
      </c>
      <c r="J16" s="104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4</v>
      </c>
      <c r="K16" s="105" t="s">
        <v>27</v>
      </c>
      <c r="L16" s="138"/>
    </row>
    <row r="17" spans="2:12" ht="21" x14ac:dyDescent="0.35">
      <c r="B17" s="101" t="str">
        <f>VLOOKUP(C17,'LISTING EQUIPES'!$A$2:$B$16,2)</f>
        <v>AIX EN PROVENCE</v>
      </c>
      <c r="C17" s="122">
        <v>13</v>
      </c>
      <c r="D17" s="126">
        <v>50</v>
      </c>
      <c r="E17" s="124">
        <v>100</v>
      </c>
      <c r="F17" s="125">
        <v>42</v>
      </c>
      <c r="G17" s="102">
        <f t="shared" si="0"/>
        <v>192</v>
      </c>
      <c r="H17" s="103">
        <f t="shared" si="1"/>
        <v>1</v>
      </c>
      <c r="I17" s="103">
        <f t="shared" ca="1" si="2"/>
        <v>12</v>
      </c>
      <c r="J17" s="104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  <sortState ref="B3:L17">
      <sortCondition descending="1" ref="J2:J16"/>
    </sortState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selection activeCell="B1" sqref="B1:K1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>
        <v>27</v>
      </c>
      <c r="E5" s="124">
        <v>48</v>
      </c>
      <c r="F5" s="125">
        <v>34</v>
      </c>
      <c r="G5" s="102">
        <f t="shared" si="0"/>
        <v>109</v>
      </c>
      <c r="H5" s="103">
        <f t="shared" si="1"/>
        <v>8</v>
      </c>
      <c r="I5" s="103">
        <f t="shared" ca="1" si="2"/>
        <v>1</v>
      </c>
      <c r="J5" s="104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14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>
        <v>32</v>
      </c>
      <c r="E6" s="124">
        <v>48</v>
      </c>
      <c r="F6" s="125">
        <v>100</v>
      </c>
      <c r="G6" s="102">
        <f t="shared" si="0"/>
        <v>180</v>
      </c>
      <c r="H6" s="103">
        <f t="shared" si="1"/>
        <v>2</v>
      </c>
      <c r="I6" s="103">
        <f t="shared" ca="1" si="2"/>
        <v>7</v>
      </c>
      <c r="J6" s="104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2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>
        <v>32</v>
      </c>
      <c r="E9" s="124">
        <v>57</v>
      </c>
      <c r="F9" s="125">
        <v>32</v>
      </c>
      <c r="G9" s="102">
        <f t="shared" si="0"/>
        <v>121</v>
      </c>
      <c r="H9" s="103">
        <f t="shared" si="1"/>
        <v>5</v>
      </c>
      <c r="I9" s="103">
        <f t="shared" ca="1" si="2"/>
        <v>4</v>
      </c>
      <c r="J9" s="104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8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>
        <v>32</v>
      </c>
      <c r="E10" s="124">
        <v>38</v>
      </c>
      <c r="F10" s="125">
        <v>41</v>
      </c>
      <c r="G10" s="102">
        <f t="shared" si="0"/>
        <v>111</v>
      </c>
      <c r="H10" s="103">
        <f t="shared" si="1"/>
        <v>7</v>
      </c>
      <c r="I10" s="103">
        <f t="shared" ca="1" si="2"/>
        <v>2</v>
      </c>
      <c r="J10" s="104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12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>
        <v>34</v>
      </c>
      <c r="E12" s="124">
        <v>39</v>
      </c>
      <c r="F12" s="125">
        <v>46</v>
      </c>
      <c r="G12" s="102">
        <f t="shared" si="0"/>
        <v>119</v>
      </c>
      <c r="H12" s="103">
        <f t="shared" si="1"/>
        <v>6</v>
      </c>
      <c r="I12" s="103">
        <f t="shared" ca="1" si="2"/>
        <v>3</v>
      </c>
      <c r="J12" s="104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10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BLEUE</v>
      </c>
      <c r="C14" s="122">
        <v>12</v>
      </c>
      <c r="D14" s="127">
        <v>31</v>
      </c>
      <c r="E14" s="124">
        <v>39</v>
      </c>
      <c r="F14" s="125">
        <v>100</v>
      </c>
      <c r="G14" s="102">
        <f t="shared" si="0"/>
        <v>170</v>
      </c>
      <c r="H14" s="103">
        <f t="shared" si="1"/>
        <v>3</v>
      </c>
      <c r="I14" s="103">
        <f t="shared" ca="1" si="2"/>
        <v>6</v>
      </c>
      <c r="J14" s="104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4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EQUIPES'!$A$2:$B$15,2)</f>
        <v>AIX EN PROVENCE</v>
      </c>
      <c r="C15" s="122">
        <v>13</v>
      </c>
      <c r="D15" s="126">
        <v>100</v>
      </c>
      <c r="E15" s="124">
        <v>100</v>
      </c>
      <c r="F15" s="125">
        <v>34</v>
      </c>
      <c r="G15" s="102">
        <f t="shared" si="0"/>
        <v>234</v>
      </c>
      <c r="H15" s="103">
        <f t="shared" si="1"/>
        <v>1</v>
      </c>
      <c r="I15" s="103">
        <f t="shared" ca="1" si="2"/>
        <v>8</v>
      </c>
      <c r="J15" s="104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EQUIPES'!$A$2:$B$15,2)</f>
        <v>CABRE D'OR</v>
      </c>
      <c r="C16" s="122">
        <v>14</v>
      </c>
      <c r="D16" s="126">
        <v>39</v>
      </c>
      <c r="E16" s="124">
        <v>43</v>
      </c>
      <c r="F16" s="125">
        <v>48</v>
      </c>
      <c r="G16" s="102">
        <f t="shared" si="0"/>
        <v>130</v>
      </c>
      <c r="H16" s="103">
        <f t="shared" si="1"/>
        <v>4</v>
      </c>
      <c r="I16" s="103">
        <f t="shared" ca="1" si="2"/>
        <v>5</v>
      </c>
      <c r="J16" s="104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6</v>
      </c>
      <c r="K16" s="105" t="s">
        <v>27</v>
      </c>
      <c r="L16" s="138"/>
    </row>
    <row r="17" spans="2:12" ht="21" x14ac:dyDescent="0.35">
      <c r="B17" s="101" t="s">
        <v>161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39370078740157483" right="0.23622047244094491" top="0.6692913385826772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3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EQUIPES'!$A$2:$B$16,2)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4" si="0">IF(G3=0,"",RANK(G3,$G$3:$G$17,1))</f>
        <v/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EQUIPES'!$A$2:$B$16,2)</f>
        <v>AIX GOLF</v>
      </c>
      <c r="C4" s="122">
        <v>2</v>
      </c>
      <c r="D4" s="126"/>
      <c r="E4" s="124"/>
      <c r="F4" s="125"/>
      <c r="G4" s="102">
        <f t="shared" ref="G4:G16" si="1">SUM(D4:F4)+L4</f>
        <v>0</v>
      </c>
      <c r="H4" s="103" t="str">
        <f t="shared" si="0"/>
        <v/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EQUIPES'!$A$2:$B$16,2)</f>
        <v>BASTIDE DE LA SALETTE 1</v>
      </c>
      <c r="C5" s="122">
        <v>3</v>
      </c>
      <c r="D5" s="126"/>
      <c r="E5" s="124"/>
      <c r="F5" s="125"/>
      <c r="G5" s="102">
        <f t="shared" si="1"/>
        <v>0</v>
      </c>
      <c r="H5" s="103" t="str">
        <f>IF(G5=0,"-",RANK(G5,$G$3:$G$17,0)-COUNTIF($G$3:$G$17,1))</f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EQUIPES'!$A$2:$B$16,2)</f>
        <v>ECOLE DE L'AIR</v>
      </c>
      <c r="C6" s="122">
        <v>4</v>
      </c>
      <c r="D6" s="126"/>
      <c r="E6" s="124"/>
      <c r="F6" s="125"/>
      <c r="G6" s="102">
        <f t="shared" si="1"/>
        <v>0</v>
      </c>
      <c r="H6" s="103" t="str">
        <f t="shared" ref="H6:H17" si="3">IF(G6=0,"-",RANK(G6,$G$3:$G$17,0)-COUNTIF($G$3:$G$17,1))</f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EQUIPES'!$A$2:$B$16,2)</f>
        <v>BASTIDE DE LA SALETTE 2</v>
      </c>
      <c r="C7" s="122">
        <v>5</v>
      </c>
      <c r="D7" s="126"/>
      <c r="E7" s="124"/>
      <c r="F7" s="125"/>
      <c r="G7" s="102">
        <f t="shared" si="1"/>
        <v>0</v>
      </c>
      <c r="H7" s="103" t="str">
        <f t="shared" si="3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EQUIPES'!$A$2:$B$16,2)</f>
        <v>TRAINING CENTER 1</v>
      </c>
      <c r="C8" s="122">
        <v>6</v>
      </c>
      <c r="D8" s="126"/>
      <c r="E8" s="124"/>
      <c r="F8" s="125"/>
      <c r="G8" s="102">
        <f t="shared" si="1"/>
        <v>0</v>
      </c>
      <c r="H8" s="103" t="str">
        <f t="shared" si="3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EQUIPES'!$A$2:$B$16,2)</f>
        <v>PONT ROYAL</v>
      </c>
      <c r="C9" s="122">
        <v>7</v>
      </c>
      <c r="D9" s="126"/>
      <c r="E9" s="124"/>
      <c r="F9" s="125"/>
      <c r="G9" s="102">
        <f t="shared" si="1"/>
        <v>0</v>
      </c>
      <c r="H9" s="103" t="str">
        <f t="shared" si="3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EQUIPES'!$A$2:$B$16,2)</f>
        <v>SERVANES</v>
      </c>
      <c r="C10" s="122">
        <v>8</v>
      </c>
      <c r="D10" s="126"/>
      <c r="E10" s="124"/>
      <c r="F10" s="125"/>
      <c r="G10" s="102">
        <f t="shared" si="1"/>
        <v>0</v>
      </c>
      <c r="H10" s="103" t="str">
        <f t="shared" si="3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EQUIPES'!$A$2:$B$16,2)</f>
        <v>CHÂTEAU L'ARC</v>
      </c>
      <c r="C11" s="122">
        <v>9</v>
      </c>
      <c r="D11" s="126"/>
      <c r="E11" s="124"/>
      <c r="F11" s="125"/>
      <c r="G11" s="102">
        <f t="shared" si="1"/>
        <v>0</v>
      </c>
      <c r="H11" s="103" t="str">
        <f t="shared" si="3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EQUIPES'!$A$2:$B$16,2)</f>
        <v>MANVILLE</v>
      </c>
      <c r="C12" s="122">
        <v>10</v>
      </c>
      <c r="D12" s="126"/>
      <c r="E12" s="124"/>
      <c r="F12" s="125"/>
      <c r="G12" s="102">
        <f t="shared" si="1"/>
        <v>0</v>
      </c>
      <c r="H12" s="103" t="str">
        <f t="shared" si="3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EQUIPES'!$A$2:$B$16,2)</f>
        <v>TRAINING CENTER 2</v>
      </c>
      <c r="C13" s="122">
        <v>11</v>
      </c>
      <c r="D13" s="126"/>
      <c r="E13" s="124"/>
      <c r="F13" s="125"/>
      <c r="G13" s="102">
        <f t="shared" si="1"/>
        <v>0</v>
      </c>
      <c r="H13" s="103" t="str">
        <f t="shared" si="3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EQUIPES'!$A$2:$B$16,2)</f>
        <v>COTE BLEUE</v>
      </c>
      <c r="C14" s="122">
        <v>12</v>
      </c>
      <c r="D14" s="127"/>
      <c r="E14" s="124"/>
      <c r="F14" s="125"/>
      <c r="G14" s="102">
        <f t="shared" si="1"/>
        <v>0</v>
      </c>
      <c r="H14" s="103" t="str">
        <f t="shared" si="3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EQUIPES'!$A$2:$B$16,2)</f>
        <v>AIX EN PROVENCE</v>
      </c>
      <c r="C15" s="122">
        <v>13</v>
      </c>
      <c r="D15" s="126"/>
      <c r="E15" s="124"/>
      <c r="F15" s="125"/>
      <c r="G15" s="102">
        <f t="shared" si="1"/>
        <v>0</v>
      </c>
      <c r="H15" s="103" t="str">
        <f t="shared" si="3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EQUIPES'!$A$2:$B$16,2)</f>
        <v>CABRE D'OR</v>
      </c>
      <c r="C16" s="122">
        <v>14</v>
      </c>
      <c r="D16" s="126"/>
      <c r="E16" s="124"/>
      <c r="F16" s="125"/>
      <c r="G16" s="102">
        <f t="shared" si="1"/>
        <v>0</v>
      </c>
      <c r="H16" s="103" t="str">
        <f t="shared" si="3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EQUIPES'!$A$2:$B$16,2)</f>
        <v>MIRAMAS</v>
      </c>
      <c r="C17" s="122">
        <v>15</v>
      </c>
      <c r="D17" s="126"/>
      <c r="E17" s="124"/>
      <c r="F17" s="125"/>
      <c r="G17" s="102">
        <f t="shared" ref="G17" si="4">SUM(D17:F17)+L17</f>
        <v>0</v>
      </c>
      <c r="H17" s="103" t="str">
        <f t="shared" si="3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3" sqref="I3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EQUIPES'!$A$2:$B$17,2)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0"/>
        <v>0</v>
      </c>
      <c r="H5" s="103" t="str">
        <f t="shared" si="1"/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0"/>
        <v>0</v>
      </c>
      <c r="H6" s="103" t="str">
        <f t="shared" si="1"/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0"/>
        <v>0</v>
      </c>
      <c r="H9" s="103" t="str">
        <f t="shared" si="1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0"/>
        <v>0</v>
      </c>
      <c r="H10" s="103" t="str">
        <f t="shared" si="1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0"/>
        <v>0</v>
      </c>
      <c r="H12" s="103" t="str">
        <f t="shared" si="1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0"/>
        <v>0</v>
      </c>
      <c r="H14" s="103" t="str">
        <f t="shared" si="1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3" sqref="I3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EQUIPES'!$A$2:$B$17,2)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0"/>
        <v>0</v>
      </c>
      <c r="H5" s="103" t="str">
        <f t="shared" si="1"/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0"/>
        <v>0</v>
      </c>
      <c r="H6" s="103" t="str">
        <f t="shared" si="1"/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0"/>
        <v>0</v>
      </c>
      <c r="H9" s="103" t="str">
        <f t="shared" si="1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0"/>
        <v>0</v>
      </c>
      <c r="H10" s="103" t="str">
        <f t="shared" si="1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0"/>
        <v>0</v>
      </c>
      <c r="H12" s="103" t="str">
        <f t="shared" si="1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0"/>
        <v>0</v>
      </c>
      <c r="H14" s="103" t="str">
        <f t="shared" si="1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3" sqref="I3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EQUIPES'!$A$2:$B$17,2)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0"/>
        <v>0</v>
      </c>
      <c r="H5" s="103" t="str">
        <f t="shared" si="1"/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0"/>
        <v>0</v>
      </c>
      <c r="H6" s="103" t="str">
        <f t="shared" si="1"/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0"/>
        <v>0</v>
      </c>
      <c r="H9" s="103" t="str">
        <f t="shared" si="1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0"/>
        <v>0</v>
      </c>
      <c r="H10" s="103" t="str">
        <f t="shared" si="1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0"/>
        <v>0</v>
      </c>
      <c r="H12" s="103" t="str">
        <f t="shared" si="1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0"/>
        <v>0</v>
      </c>
      <c r="H14" s="103" t="str">
        <f t="shared" si="1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3" sqref="I3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EQUIPES'!$A$2:$B$17,2)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>IF(G3=0,"-",RANK(G3,$G$3:$G$17,0)-COUNTIF($G$3:$G$17,1))</f>
        <v>-</v>
      </c>
      <c r="I3" s="103" t="str">
        <f>IF(G3=0,"-",RANK(J3,$J$3:$J$17,0))</f>
        <v>-</v>
      </c>
      <c r="J3" s="104" t="str">
        <f ca="1">IFERROR(IF(COUNTIF(H$3:H3,H3)=1,SUM(OFFSET(INDIRECT("'Points attribués'!"&amp;ADDRESS(MATCH(H3,'Points attribués'!$A$2:$A$17,0)+1,2)),0,0,COUNTIF(H$3:H$17,H3),1))/COUNTIF(H$2:H$17,H3),INDIRECT(ADDRESS(MATCH(H3,H$3:H3,0)+ROW(J$2),COLUMN(J$2)))),"0")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0">SUM(D4:F4)+L4</f>
        <v>0</v>
      </c>
      <c r="H4" s="103" t="str">
        <f t="shared" ref="H4:H17" si="1">IF(G4=0,"-",RANK(G4,$G$3:$G$17,0)-COUNTIF($G$3:$G$17,1))</f>
        <v>-</v>
      </c>
      <c r="I4" s="103" t="str">
        <f t="shared" ref="I4:I17" si="2"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0"/>
        <v>0</v>
      </c>
      <c r="H5" s="103" t="str">
        <f t="shared" si="1"/>
        <v>-</v>
      </c>
      <c r="I5" s="103" t="str">
        <f t="shared" si="2"/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0"/>
        <v>0</v>
      </c>
      <c r="H6" s="103" t="str">
        <f t="shared" si="1"/>
        <v>-</v>
      </c>
      <c r="I6" s="103" t="str">
        <f t="shared" si="2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0"/>
        <v>0</v>
      </c>
      <c r="H7" s="103" t="str">
        <f t="shared" si="1"/>
        <v>-</v>
      </c>
      <c r="I7" s="103" t="str">
        <f t="shared" si="2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0"/>
        <v>0</v>
      </c>
      <c r="H8" s="103" t="str">
        <f t="shared" si="1"/>
        <v>-</v>
      </c>
      <c r="I8" s="103" t="str">
        <f t="shared" si="2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0"/>
        <v>0</v>
      </c>
      <c r="H9" s="103" t="str">
        <f t="shared" si="1"/>
        <v>-</v>
      </c>
      <c r="I9" s="103" t="str">
        <f t="shared" si="2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0"/>
        <v>0</v>
      </c>
      <c r="H10" s="103" t="str">
        <f t="shared" si="1"/>
        <v>-</v>
      </c>
      <c r="I10" s="103" t="str">
        <f t="shared" si="2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0"/>
        <v>0</v>
      </c>
      <c r="H11" s="103" t="str">
        <f t="shared" si="1"/>
        <v>-</v>
      </c>
      <c r="I11" s="103" t="str">
        <f t="shared" si="2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0"/>
        <v>0</v>
      </c>
      <c r="H12" s="103" t="str">
        <f t="shared" si="1"/>
        <v>-</v>
      </c>
      <c r="I12" s="103" t="str">
        <f t="shared" si="2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0"/>
        <v>0</v>
      </c>
      <c r="H13" s="103" t="str">
        <f t="shared" si="1"/>
        <v>-</v>
      </c>
      <c r="I13" s="103" t="str">
        <f t="shared" si="2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0"/>
        <v>0</v>
      </c>
      <c r="H14" s="103" t="str">
        <f t="shared" si="1"/>
        <v>-</v>
      </c>
      <c r="I14" s="103" t="str">
        <f t="shared" si="2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0"/>
        <v>0</v>
      </c>
      <c r="H15" s="103" t="str">
        <f t="shared" si="1"/>
        <v>-</v>
      </c>
      <c r="I15" s="103" t="str">
        <f t="shared" si="2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0"/>
        <v>0</v>
      </c>
      <c r="H16" s="103" t="str">
        <f t="shared" si="1"/>
        <v>-</v>
      </c>
      <c r="I16" s="103" t="str">
        <f t="shared" si="2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3">SUM(D17:F17)+L17</f>
        <v>0</v>
      </c>
      <c r="H17" s="103" t="str">
        <f t="shared" si="1"/>
        <v>-</v>
      </c>
      <c r="I17" s="103" t="str">
        <f t="shared" si="2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5" zoomScaleNormal="75" workbookViewId="0">
      <pane ySplit="2" topLeftCell="A3" activePane="bottomLeft" state="frozen"/>
      <selection pane="bottomLeft" activeCell="I4" sqref="I4:I17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145</v>
      </c>
      <c r="H2" s="97" t="s">
        <v>134</v>
      </c>
      <c r="I2" s="97" t="s">
        <v>92</v>
      </c>
      <c r="J2" s="189" t="s">
        <v>143</v>
      </c>
      <c r="K2" s="190"/>
      <c r="L2" s="136" t="s">
        <v>146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" si="0">IF(G3=0,"",RANK(G3,$G$3:$G$17,1))</f>
        <v/>
      </c>
      <c r="I3" s="103" t="str">
        <f t="shared" ref="I3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EQUIPES'!$A$2:$B$17,2)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>IF(G4=0,"-",RANK(G4,$G$3:$G$17,0)-COUNTIF($G$3:$G$17,1))</f>
        <v>-</v>
      </c>
      <c r="I4" s="103" t="str">
        <f>IF(G4=0,"-",RANK(J4,$J$3:$J$17,0))</f>
        <v>-</v>
      </c>
      <c r="J4" s="104" t="str">
        <f ca="1">IFERROR(IF(COUNTIF(H$3:H4,H4)=1,SUM(OFFSET(INDIRECT("'Points attribués'!"&amp;ADDRESS(MATCH(H4,'Points attribués'!$A$2:$A$17,0)+1,2)),0,0,COUNTIF(H$3:H$17,H4),1))/COUNTIF(H$2:H$17,H4),INDIRECT(ADDRESS(MATCH(H4,H$3:H4,0)+ROW(J$2),COLUMN(J$2)))),"0")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EQUIPES'!$A$2:$B$17,2)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ref="H5:H17" si="3">IF(G5=0,"-",RANK(G5,$G$3:$G$17,0)-COUNTIF($G$3:$G$17,1))</f>
        <v>-</v>
      </c>
      <c r="I5" s="103" t="str">
        <f t="shared" ref="I5:I17" si="4">IF(G5=0,"-",RANK(J5,$J$3:$J$17,0))</f>
        <v>-</v>
      </c>
      <c r="J5" s="104" t="str">
        <f ca="1">IFERROR(IF(COUNTIF(H$3:H5,H5)=1,SUM(OFFSET(INDIRECT("'Points attribués'!"&amp;ADDRESS(MATCH(H5,'Points attribués'!$A$2:$A$17,0)+1,2)),0,0,COUNTIF(H$3:H$17,H5),1))/COUNTIF(H$2:H$17,H5),INDIRECT(ADDRESS(MATCH(H5,H$3:H5,0)+ROW(J$2),COLUMN(J$2)))),"0")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EQUIPES'!$A$2:$B$17,2)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3"/>
        <v>-</v>
      </c>
      <c r="I6" s="103" t="str">
        <f t="shared" si="4"/>
        <v>-</v>
      </c>
      <c r="J6" s="104" t="str">
        <f ca="1">IFERROR(IF(COUNTIF(H$3:H6,H6)=1,SUM(OFFSET(INDIRECT("'Points attribués'!"&amp;ADDRESS(MATCH(H6,'Points attribués'!$A$2:$A$17,0)+1,2)),0,0,COUNTIF(H$3:H$17,H6),1))/COUNTIF(H$2:H$17,H6),INDIRECT(ADDRESS(MATCH(H6,H$3:H6,0)+ROW(J$2),COLUMN(J$2)))),"0")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EQUIPES'!$A$2:$B$17,2)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3"/>
        <v>-</v>
      </c>
      <c r="I7" s="103" t="str">
        <f t="shared" si="4"/>
        <v>-</v>
      </c>
      <c r="J7" s="104" t="str">
        <f ca="1">IFERROR(IF(COUNTIF(H$3:H7,H7)=1,SUM(OFFSET(INDIRECT("'Points attribués'!"&amp;ADDRESS(MATCH(H7,'Points attribués'!$A$2:$A$17,0)+1,2)),0,0,COUNTIF(H$3:H$17,H7),1))/COUNTIF(H$2:H$17,H7),INDIRECT(ADDRESS(MATCH(H7,H$3:H7,0)+ROW(J$2),COLUMN(J$2)))),"0")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EQUIPES'!$A$2:$B$17,2)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3"/>
        <v>-</v>
      </c>
      <c r="I8" s="103" t="str">
        <f t="shared" si="4"/>
        <v>-</v>
      </c>
      <c r="J8" s="104" t="str">
        <f ca="1">IFERROR(IF(COUNTIF(H$3:H8,H8)=1,SUM(OFFSET(INDIRECT("'Points attribués'!"&amp;ADDRESS(MATCH(H8,'Points attribués'!$A$2:$A$17,0)+1,2)),0,0,COUNTIF(H$3:H$17,H8),1))/COUNTIF(H$2:H$17,H8),INDIRECT(ADDRESS(MATCH(H8,H$3:H8,0)+ROW(J$2),COLUMN(J$2)))),"0")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EQUIPES'!$A$2:$B$17,2)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3"/>
        <v>-</v>
      </c>
      <c r="I9" s="103" t="str">
        <f t="shared" si="4"/>
        <v>-</v>
      </c>
      <c r="J9" s="104" t="str">
        <f ca="1">IFERROR(IF(COUNTIF(H$3:H9,H9)=1,SUM(OFFSET(INDIRECT("'Points attribués'!"&amp;ADDRESS(MATCH(H9,'Points attribués'!$A$2:$A$17,0)+1,2)),0,0,COUNTIF(H$3:H$17,H9),1))/COUNTIF(H$2:H$17,H9),INDIRECT(ADDRESS(MATCH(H9,H$3:H9,0)+ROW(J$2),COLUMN(J$2)))),"0")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EQUIPES'!$A$2:$B$17,2)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3"/>
        <v>-</v>
      </c>
      <c r="I10" s="103" t="str">
        <f t="shared" si="4"/>
        <v>-</v>
      </c>
      <c r="J10" s="104" t="str">
        <f ca="1">IFERROR(IF(COUNTIF(H$3:H10,H10)=1,SUM(OFFSET(INDIRECT("'Points attribués'!"&amp;ADDRESS(MATCH(H10,'Points attribués'!$A$2:$A$17,0)+1,2)),0,0,COUNTIF(H$3:H$17,H10),1))/COUNTIF(H$2:H$17,H10),INDIRECT(ADDRESS(MATCH(H10,H$3:H10,0)+ROW(J$2),COLUMN(J$2)))),"0")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EQUIPES'!$A$2:$B$17,2)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3"/>
        <v>-</v>
      </c>
      <c r="I11" s="103" t="str">
        <f t="shared" si="4"/>
        <v>-</v>
      </c>
      <c r="J11" s="104" t="str">
        <f ca="1">IFERROR(IF(COUNTIF(H$3:H11,H11)=1,SUM(OFFSET(INDIRECT("'Points attribués'!"&amp;ADDRESS(MATCH(H11,'Points attribués'!$A$2:$A$17,0)+1,2)),0,0,COUNTIF(H$3:H$17,H11),1))/COUNTIF(H$2:H$17,H11),INDIRECT(ADDRESS(MATCH(H11,H$3:H11,0)+ROW(J$2),COLUMN(J$2)))),"0")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EQUIPES'!$A$2:$B$17,2)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3"/>
        <v>-</v>
      </c>
      <c r="I12" s="103" t="str">
        <f t="shared" si="4"/>
        <v>-</v>
      </c>
      <c r="J12" s="104" t="str">
        <f ca="1">IFERROR(IF(COUNTIF(H$3:H12,H12)=1,SUM(OFFSET(INDIRECT("'Points attribués'!"&amp;ADDRESS(MATCH(H12,'Points attribués'!$A$2:$A$17,0)+1,2)),0,0,COUNTIF(H$3:H$17,H12),1))/COUNTIF(H$2:H$17,H12),INDIRECT(ADDRESS(MATCH(H12,H$3:H12,0)+ROW(J$2),COLUMN(J$2)))),"0")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EQUIPES'!$A$2:$B$17,2)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3"/>
        <v>-</v>
      </c>
      <c r="I13" s="103" t="str">
        <f t="shared" si="4"/>
        <v>-</v>
      </c>
      <c r="J13" s="104" t="str">
        <f ca="1">IFERROR(IF(COUNTIF(H$3:H13,H13)=1,SUM(OFFSET(INDIRECT("'Points attribués'!"&amp;ADDRESS(MATCH(H13,'Points attribués'!$A$2:$A$17,0)+1,2)),0,0,COUNTIF(H$3:H$17,H13),1))/COUNTIF(H$2:H$17,H13),INDIRECT(ADDRESS(MATCH(H13,H$3:H13,0)+ROW(J$2),COLUMN(J$2)))),"0")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EQUIPES'!$A$2:$B$17,2)</f>
        <v>COTE BLEUE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3"/>
        <v>-</v>
      </c>
      <c r="I14" s="103" t="str">
        <f t="shared" si="4"/>
        <v>-</v>
      </c>
      <c r="J14" s="104" t="str">
        <f ca="1">IFERROR(IF(COUNTIF(H$3:H14,H14)=1,SUM(OFFSET(INDIRECT("'Points attribués'!"&amp;ADDRESS(MATCH(H14,'Points attribués'!$A$2:$A$17,0)+1,2)),0,0,COUNTIF(H$3:H$17,H14),1))/COUNTIF(H$2:H$17,H14),INDIRECT(ADDRESS(MATCH(H14,H$3:H14,0)+ROW(J$2),COLUMN(J$2)))),"0")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 t="str">
        <f>VLOOKUP(C15,'LISTING EQUIPES'!$A$2:$B$17,2)</f>
        <v>AIX EN PROVENCE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3"/>
        <v>-</v>
      </c>
      <c r="I15" s="103" t="str">
        <f t="shared" si="4"/>
        <v>-</v>
      </c>
      <c r="J15" s="104" t="str">
        <f ca="1">IFERROR(IF(COUNTIF(H$3:H15,H15)=1,SUM(OFFSET(INDIRECT("'Points attribués'!"&amp;ADDRESS(MATCH(H15,'Points attribués'!$A$2:$A$17,0)+1,2)),0,0,COUNTIF(H$3:H$17,H15),1))/COUNTIF(H$2:H$17,H15),INDIRECT(ADDRESS(MATCH(H15,H$3:H15,0)+ROW(J$2),COLUMN(J$2)))),"0")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 t="str">
        <f>VLOOKUP(C16,'LISTING EQUIPES'!$A$2:$B$17,2)</f>
        <v>CABRE D'OR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3"/>
        <v>-</v>
      </c>
      <c r="I16" s="103" t="str">
        <f t="shared" si="4"/>
        <v>-</v>
      </c>
      <c r="J16" s="104" t="str">
        <f ca="1">IFERROR(IF(COUNTIF(H$3:H16,H16)=1,SUM(OFFSET(INDIRECT("'Points attribués'!"&amp;ADDRESS(MATCH(H16,'Points attribués'!$A$2:$A$17,0)+1,2)),0,0,COUNTIF(H$3:H$17,H16),1))/COUNTIF(H$2:H$17,H16),INDIRECT(ADDRESS(MATCH(H16,H$3:H16,0)+ROW(J$2),COLUMN(J$2)))),"0")</f>
        <v>0</v>
      </c>
      <c r="K16" s="105" t="s">
        <v>27</v>
      </c>
      <c r="L16" s="138"/>
    </row>
    <row r="17" spans="2:12" ht="21" x14ac:dyDescent="0.35">
      <c r="B17" s="101" t="str">
        <f>VLOOKUP(C17,'LISTING EQUIPES'!$A$2:$B$17,2)</f>
        <v>MIRAMAS</v>
      </c>
      <c r="C17" s="122">
        <v>15</v>
      </c>
      <c r="D17" s="126"/>
      <c r="E17" s="124"/>
      <c r="F17" s="125"/>
      <c r="G17" s="102">
        <f t="shared" ref="G17" si="5">SUM(D17:F17)+L17</f>
        <v>0</v>
      </c>
      <c r="H17" s="103" t="str">
        <f t="shared" si="3"/>
        <v>-</v>
      </c>
      <c r="I17" s="103" t="str">
        <f t="shared" si="4"/>
        <v>-</v>
      </c>
      <c r="J17" s="104" t="str">
        <f ca="1">IFERROR(IF(COUNTIF(H$3:H17,H17)=1,SUM(OFFSET(INDIRECT("'Points attribués'!"&amp;ADDRESS(MATCH(H17,'Points attribués'!$A$2:$A$17,0)+1,2)),0,0,COUNTIF(H$3:H$17,H17),1))/COUNTIF(H$2:H$17,H17),INDIRECT(ADDRESS(MATCH(H17,H$3:H17,0)+ROW(J$2),COLUMN(J$2)))),"0")</f>
        <v>0</v>
      </c>
      <c r="K17" s="105" t="s">
        <v>27</v>
      </c>
      <c r="L17" s="138"/>
    </row>
  </sheetData>
  <sheetProtection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" sqref="A3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15</v>
      </c>
      <c r="B2" s="20">
        <v>28</v>
      </c>
    </row>
    <row r="3" spans="1:2" x14ac:dyDescent="0.35">
      <c r="A3" s="20">
        <v>14</v>
      </c>
      <c r="B3" s="20">
        <v>26</v>
      </c>
    </row>
    <row r="4" spans="1:2" x14ac:dyDescent="0.35">
      <c r="A4" s="20">
        <v>13</v>
      </c>
      <c r="B4" s="20">
        <v>24</v>
      </c>
    </row>
    <row r="5" spans="1:2" x14ac:dyDescent="0.35">
      <c r="A5" s="20">
        <v>12</v>
      </c>
      <c r="B5" s="20">
        <v>22</v>
      </c>
    </row>
    <row r="6" spans="1:2" x14ac:dyDescent="0.35">
      <c r="A6" s="20">
        <v>11</v>
      </c>
      <c r="B6" s="20">
        <v>20</v>
      </c>
    </row>
    <row r="7" spans="1:2" x14ac:dyDescent="0.35">
      <c r="A7" s="20">
        <v>10</v>
      </c>
      <c r="B7" s="20">
        <v>18</v>
      </c>
    </row>
    <row r="8" spans="1:2" x14ac:dyDescent="0.35">
      <c r="A8" s="20">
        <v>9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7</v>
      </c>
      <c r="B10" s="20">
        <v>12</v>
      </c>
    </row>
    <row r="11" spans="1:2" x14ac:dyDescent="0.35">
      <c r="A11" s="20">
        <v>6</v>
      </c>
      <c r="B11" s="20">
        <v>10</v>
      </c>
    </row>
    <row r="12" spans="1:2" x14ac:dyDescent="0.35">
      <c r="A12" s="20">
        <v>5</v>
      </c>
      <c r="B12" s="20">
        <v>8</v>
      </c>
    </row>
    <row r="13" spans="1:2" x14ac:dyDescent="0.35">
      <c r="A13" s="20">
        <v>4</v>
      </c>
      <c r="B13" s="20">
        <v>6</v>
      </c>
    </row>
    <row r="14" spans="1:2" x14ac:dyDescent="0.35">
      <c r="A14" s="20">
        <v>3</v>
      </c>
      <c r="B14" s="20">
        <v>4</v>
      </c>
    </row>
    <row r="15" spans="1:2" x14ac:dyDescent="0.35">
      <c r="A15" s="20">
        <v>2</v>
      </c>
      <c r="B15" s="20">
        <v>2</v>
      </c>
    </row>
    <row r="16" spans="1:2" x14ac:dyDescent="0.35">
      <c r="A16" s="20">
        <v>1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A21" workbookViewId="0">
      <selection activeCell="E26" sqref="E26"/>
    </sheetView>
  </sheetViews>
  <sheetFormatPr baseColWidth="10" defaultRowHeight="15" x14ac:dyDescent="0.25"/>
  <cols>
    <col min="1" max="1" width="6" customWidth="1"/>
    <col min="2" max="2" width="6.140625" hidden="1" customWidth="1"/>
    <col min="3" max="3" width="3" hidden="1" customWidth="1"/>
    <col min="4" max="4" width="24.85546875" bestFit="1" customWidth="1"/>
    <col min="5" max="5" width="11.710937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166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141</v>
      </c>
      <c r="B3" s="191" t="s">
        <v>141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142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10</v>
      </c>
      <c r="B5" s="120">
        <f ca="1">RANK(AB5,$AB$5:$AB$19)</f>
        <v>11</v>
      </c>
      <c r="C5" s="98">
        <v>1</v>
      </c>
      <c r="D5" s="95" t="str">
        <f>IF('LISTING EQUIPES'!B2="","",'LISTING EQUIPES'!B2)</f>
        <v>AIX MARSEILLE</v>
      </c>
      <c r="E5" s="95">
        <v>1</v>
      </c>
      <c r="F5" s="112">
        <f ca="1">IF(ISERROR(VLOOKUP(E5,'ETAPE 1'!$C$3:$K$17,7,0)),"",VLOOKUP(E5,'ETAPE 1'!$C$3:$K$17,7,0))</f>
        <v>5</v>
      </c>
      <c r="G5" s="113">
        <f ca="1">IF(ISERROR(VLOOKUP(E5,'ETAPE 1'!$C$3:$K$17,8,0)),"",VLOOKUP(E5,'ETAPE 1'!$C$3:$K$17,8,0))</f>
        <v>14</v>
      </c>
      <c r="H5" s="112">
        <f ca="1">IF(ISERROR(VLOOKUP(E5,'ETAPE 2'!$C$3:$K$17,7,0)),"",VLOOKUP(E5,'ETAPE 2'!$C$3:$K$17,7,0))</f>
        <v>9</v>
      </c>
      <c r="I5" s="113">
        <f ca="1">IF(ISERROR(VLOOKUP(E5,'ETAPE 2'!$C$3:$K$17,8,0)),"",VLOOKUP(E5,'ETAPE 2'!$C$3:$K$17,8,0))</f>
        <v>8</v>
      </c>
      <c r="J5" s="112" t="str">
        <f>IF(ISERROR(VLOOKUP(E5,'ETAPE 3'!$C$3:$K$17,7,0)),"",VLOOKUP(E5,'ETAPE 3'!$C$3:$K$17,7,0))</f>
        <v>-</v>
      </c>
      <c r="K5" s="113" t="str">
        <f ca="1">IF(ISERROR(VLOOKUP(E5,'ETAPE 3'!$C$3:$K$17,8,0)),"",VLOOKUP(E5,'ETAPE 3'!$C$3:$K$17,8,0))</f>
        <v>0</v>
      </c>
      <c r="L5" s="112" t="str">
        <f>IF(ISERROR(VLOOKUP(E5,'ETAPE 4'!$C$3:$K$16,7,0)),"",VLOOKUP(E5,'ETAPE 4'!$C$3:$K$16,7,0))</f>
        <v>-</v>
      </c>
      <c r="M5" s="113" t="str">
        <f ca="1">IF(ISERROR(VLOOKUP(E5,'ETAPE 4'!$C$3:$K$17,8,0)),"",VLOOKUP(E5,'ETAPE 4'!$C$3:$K$17,8,0))</f>
        <v>0</v>
      </c>
      <c r="N5" s="112" t="str">
        <f>IF(ISERROR(VLOOKUP(E5,'ETAPE 5'!$C$3:$K$16,7,0)),"",VLOOKUP(E5,'ETAPE 5'!$C$3:$K$16,7,0))</f>
        <v>-</v>
      </c>
      <c r="O5" s="113" t="str">
        <f ca="1">IF(ISERROR(VLOOKUP(E5,'ETAPE 5'!$C$3:$K$17,8,0)),"",VLOOKUP(E5,'ETAPE 5'!$C$3:$K$17,8,0))</f>
        <v>0</v>
      </c>
      <c r="P5" s="112" t="str">
        <f>IF(ISERROR(VLOOKUP(E5,'ETAPE 6'!$C$3:$K$16,7,0)),"",VLOOKUP(E5,'ETAPE 6'!$C$3:$K$16,7,0))</f>
        <v>-</v>
      </c>
      <c r="Q5" s="113" t="str">
        <f ca="1">IF(ISERROR(VLOOKUP(E5,'ETAPE 6'!$C$3:$K$17,8,0)),"",VLOOKUP(E5,'ETAPE 6'!$C$3:$K$17,8,0))</f>
        <v>0</v>
      </c>
      <c r="R5" s="112" t="str">
        <f>IF(ISERROR(VLOOKUP(E5,'ETAPE 7'!$C$3:$K$16,7,0)),"",VLOOKUP(E5,'ETAPE 7'!$C$3:$K$16,7,0))</f>
        <v>-</v>
      </c>
      <c r="S5" s="113" t="str">
        <f ca="1">IF(ISERROR(VLOOKUP(E5,'ETAPE 7'!$C$3:$K$17,8,0)),"",VLOOKUP(E5,'ETAPE 7'!$C$3:$K$17,8,0))</f>
        <v>0</v>
      </c>
      <c r="T5" s="112" t="str">
        <f>IF(ISERROR(VLOOKUP(E5,'ETAPE 8'!$C$3:$K$16,7,0)),"",VLOOKUP(E5,'ETAPE 8'!$C$3:$K$16,7,0))</f>
        <v>-</v>
      </c>
      <c r="U5" s="113" t="str">
        <f ca="1">IF(ISERROR(VLOOKUP(E5,'ETAPE 8'!$C$3:$K$17,8,0)),"",VLOOKUP(E5,'ETAPE 8'!$C$3:$K$17,8,0))</f>
        <v>0</v>
      </c>
      <c r="V5" s="112" t="str">
        <f>IF(ISERROR(VLOOKUP(E5,'ETAPE 9'!$C$3:$K$16,7,0)),"",VLOOKUP(E5,'ETAPE 9'!$C$3:$K$16,7,0))</f>
        <v>-</v>
      </c>
      <c r="W5" s="113" t="str">
        <f ca="1">IF(ISERROR(VLOOKUP(E5,'ETAPE 9'!$C$3:$K$17,8,0)),"",VLOOKUP(E5,'ETAPE 9'!$C$3:$K$17,8,0))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10'!$C$3:$K$17,8,0)),"",VLOOKUP(E5,'ETAPE 10'!$C$3:$K$17,8,0))</f>
        <v>0</v>
      </c>
      <c r="Z5" s="92">
        <f ca="1">SUM(G5+I5+K5+M5+O5+Q5+S5+U5+W5+Y5)</f>
        <v>22</v>
      </c>
      <c r="AA5" s="118">
        <f ca="1">$Z5</f>
        <v>22</v>
      </c>
      <c r="AB5" s="119">
        <f t="shared" ref="AB5:AB17" ca="1" si="1">IF(D5="",-1000,0)+$Z5+C5/100</f>
        <v>22.01</v>
      </c>
    </row>
    <row r="6" spans="1:28" s="99" customFormat="1" ht="18.75" hidden="1" customHeight="1" x14ac:dyDescent="0.35">
      <c r="A6" s="116">
        <f ca="1">RANK(AA6,$AA$5:$AA$18)</f>
        <v>4</v>
      </c>
      <c r="B6" s="120">
        <f t="shared" ref="B6:B19" ca="1" si="2">RANK(AB6,$AB$5:$AB$19)</f>
        <v>4</v>
      </c>
      <c r="C6" s="98">
        <v>2</v>
      </c>
      <c r="D6" s="95" t="str">
        <f>IF('LISTING EQUIPES'!B3="","",'LISTING EQUIPES'!B3)</f>
        <v>AIX GOLF</v>
      </c>
      <c r="E6" s="100">
        <v>2</v>
      </c>
      <c r="F6" s="112">
        <f ca="1">IF(ISERROR(VLOOKUP(E6,'ETAPE 1'!$C$3:$K$17,7,0)),"",VLOOKUP(E6,'ETAPE 1'!$C$3:$K$17,7,0))</f>
        <v>4</v>
      </c>
      <c r="G6" s="113">
        <f ca="1">IF(ISERROR(VLOOKUP(E6,'ETAPE 1'!$C$3:$K$17,8,0)),"",VLOOKUP(E6,'ETAPE 1'!$C$3:$K$17,8,0))</f>
        <v>16</v>
      </c>
      <c r="H6" s="112">
        <f ca="1">IF(ISERROR(VLOOKUP(E6,'ETAPE 2'!$C$3:$K$17,7,0)),"",VLOOKUP(E6,'ETAPE 2'!$C$3:$K$17,7,0))</f>
        <v>8</v>
      </c>
      <c r="I6" s="113">
        <f ca="1">IF(ISERROR(VLOOKUP(E6,'ETAPE 2'!$C$3:$K$17,8,0)),"",VLOOKUP(E6,'ETAPE 2'!$C$3:$K$17,8,0))</f>
        <v>10</v>
      </c>
      <c r="J6" s="112">
        <f ca="1">IF(ISERROR(VLOOKUP(E6,'ETAPE 3'!$C$3:$K$17,7,0)),"",VLOOKUP(E6,'ETAPE 3'!$C$3:$K$17,7,0))</f>
        <v>2</v>
      </c>
      <c r="K6" s="113">
        <f ca="1">IF(ISERROR(VLOOKUP(E6,'ETAPE 3'!$C$3:$K$17,8,0)),"",VLOOKUP(E6,'ETAPE 3'!$C$3:$K$17,8,0))</f>
        <v>20</v>
      </c>
      <c r="L6" s="112" t="str">
        <f>IF(ISERROR(VLOOKUP(E6,'ETAPE 4'!$C$3:$K$16,7,0)),"",VLOOKUP(E6,'ETAPE 4'!$C$3:$K$16,7,0))</f>
        <v>-</v>
      </c>
      <c r="M6" s="113" t="str">
        <f ca="1">IF(ISERROR(VLOOKUP(E6,'ETAPE 4'!$C$3:$K$17,8,0)),"",VLOOKUP(E6,'ETAPE 4'!$C$3:$K$17,8,0))</f>
        <v>0</v>
      </c>
      <c r="N6" s="112" t="str">
        <f>IF(ISERROR(VLOOKUP(E6,'ETAPE 5'!$C$3:$K$16,7,0)),"",VLOOKUP(E6,'ETAPE 5'!$C$3:$K$16,7,0))</f>
        <v>-</v>
      </c>
      <c r="O6" s="113" t="str">
        <f ca="1">IF(ISERROR(VLOOKUP(E6,'ETAPE 5'!$C$3:$K$17,8,0)),"",VLOOKUP(E6,'ETAPE 5'!$C$3:$K$17,8,0))</f>
        <v>0</v>
      </c>
      <c r="P6" s="112" t="str">
        <f>IF(ISERROR(VLOOKUP(E6,'ETAPE 6'!$C$3:$K$16,7,0)),"",VLOOKUP(E6,'ETAPE 6'!$C$3:$K$16,7,0))</f>
        <v>-</v>
      </c>
      <c r="Q6" s="113" t="str">
        <f ca="1">IF(ISERROR(VLOOKUP(E6,'ETAPE 6'!$C$3:$K$17,8,0)),"",VLOOKUP(E6,'ETAPE 6'!$C$3:$K$17,8,0))</f>
        <v>0</v>
      </c>
      <c r="R6" s="112" t="str">
        <f>IF(ISERROR(VLOOKUP(E6,'ETAPE 7'!$C$3:$K$16,7,0)),"",VLOOKUP(E6,'ETAPE 7'!$C$3:$K$16,7,0))</f>
        <v>-</v>
      </c>
      <c r="S6" s="113" t="str">
        <f ca="1">IF(ISERROR(VLOOKUP(E6,'ETAPE 7'!$C$3:$K$17,8,0)),"",VLOOKUP(E6,'ETAPE 7'!$C$3:$K$17,8,0))</f>
        <v>0</v>
      </c>
      <c r="T6" s="112" t="str">
        <f>IF(ISERROR(VLOOKUP(E6,'ETAPE 8'!$C$3:$K$16,7,0)),"",VLOOKUP(E6,'ETAPE 8'!$C$3:$K$16,7,0))</f>
        <v>-</v>
      </c>
      <c r="U6" s="113" t="str">
        <f ca="1">IF(ISERROR(VLOOKUP(E6,'ETAPE 8'!$C$3:$K$17,8,0)),"",VLOOKUP(E6,'ETAPE 8'!$C$3:$K$17,8,0))</f>
        <v>0</v>
      </c>
      <c r="V6" s="112" t="str">
        <f>IF(ISERROR(VLOOKUP(E6,'ETAPE 9'!$C$3:$K$16,7,0)),"",VLOOKUP(E6,'ETAPE 9'!$C$3:$K$16,7,0))</f>
        <v>-</v>
      </c>
      <c r="W6" s="113" t="str">
        <f ca="1">IF(ISERROR(VLOOKUP(E6,'ETAPE 9'!$C$3:$K$17,8,0)),"",VLOOKUP(E6,'ETAPE 9'!$C$3:$K$17,8,0))</f>
        <v>0</v>
      </c>
      <c r="X6" s="112" t="str">
        <f>IF(ISERROR(VLOOKUP(E6,'ETAPE 10'!$C$3:$K$16,7,0)),"",VLOOKUP(E6,'ETAPE 10'!$C$3:$K$16,7,0))</f>
        <v>-</v>
      </c>
      <c r="Y6" s="113" t="str">
        <f ca="1">IF(ISERROR(VLOOKUP(E6,'ETAPE 10'!$C$3:$K$17,8,0)),"",VLOOKUP(E6,'ETAPE 10'!$C$3:$K$17,8,0))</f>
        <v>0</v>
      </c>
      <c r="Z6" s="92">
        <f t="shared" ref="Z6:Z18" ca="1" si="3">SUM(G6+I6+K6+M6+O6+Q6+S6+U6+W6+Y6)</f>
        <v>46</v>
      </c>
      <c r="AA6" s="118">
        <f t="shared" ref="AA6:AA19" ca="1" si="4">$Z6</f>
        <v>46</v>
      </c>
      <c r="AB6" s="119">
        <f t="shared" ca="1" si="1"/>
        <v>46.02</v>
      </c>
    </row>
    <row r="7" spans="1:28" s="99" customFormat="1" ht="18.75" hidden="1" customHeight="1" x14ac:dyDescent="0.35">
      <c r="A7" s="116">
        <f t="shared" ref="A7:A18" ca="1" si="5">RANK(AA7,$AA$5:$AA$18)</f>
        <v>2</v>
      </c>
      <c r="B7" s="120">
        <f t="shared" ca="1" si="2"/>
        <v>2</v>
      </c>
      <c r="C7" s="98">
        <v>3</v>
      </c>
      <c r="D7" s="95" t="str">
        <f>IF('LISTING EQUIPES'!B4="","",'LISTING EQUIPES'!B4)</f>
        <v>BASTIDE DE LA SALETTE 1</v>
      </c>
      <c r="E7" s="95">
        <v>3</v>
      </c>
      <c r="F7" s="112">
        <f ca="1">IF(ISERROR(VLOOKUP(E7,'ETAPE 1'!$C$3:$K$17,7,0)),"",VLOOKUP(E7,'ETAPE 1'!$C$3:$K$17,7,0))</f>
        <v>7</v>
      </c>
      <c r="G7" s="113">
        <f ca="1">IF(ISERROR(VLOOKUP(E7,'ETAPE 1'!$C$3:$K$17,8,0)),"",VLOOKUP(E7,'ETAPE 1'!$C$3:$K$17,8,0))</f>
        <v>10</v>
      </c>
      <c r="H7" s="112">
        <f ca="1">IF(ISERROR(VLOOKUP(E7,'ETAPE 2'!$C$3:$K$17,7,0)),"",VLOOKUP(E7,'ETAPE 2'!$C$3:$K$17,7,0))</f>
        <v>6</v>
      </c>
      <c r="I7" s="113">
        <f ca="1">IF(ISERROR(VLOOKUP(E7,'ETAPE 2'!$C$3:$K$17,8,0)),"",VLOOKUP(E7,'ETAPE 2'!$C$3:$K$17,8,0))</f>
        <v>14</v>
      </c>
      <c r="J7" s="112">
        <f ca="1">IF(ISERROR(VLOOKUP(E7,'ETAPE 3'!$C$3:$K$17,7,0)),"",VLOOKUP(E7,'ETAPE 3'!$C$3:$K$17,7,0))</f>
        <v>3</v>
      </c>
      <c r="K7" s="113">
        <f ca="1">IF(ISERROR(VLOOKUP(E7,'ETAPE 3'!$C$3:$K$17,8,0)),"",VLOOKUP(E7,'ETAPE 3'!$C$3:$K$17,8,0))</f>
        <v>18</v>
      </c>
      <c r="L7" s="112">
        <f ca="1">IF(ISERROR(VLOOKUP(E7,'ETAPE 4'!$C$3:$K$16,7,0)),"",VLOOKUP(E7,'ETAPE 4'!$C$3:$K$16,7,0))</f>
        <v>1</v>
      </c>
      <c r="M7" s="113">
        <f ca="1">IF(ISERROR(VLOOKUP(E7,'ETAPE 4'!$C$3:$K$17,8,0)),"",VLOOKUP(E7,'ETAPE 4'!$C$3:$K$17,8,0))</f>
        <v>14</v>
      </c>
      <c r="N7" s="112" t="str">
        <f>IF(ISERROR(VLOOKUP(E7,'ETAPE 5'!$C$3:$K$16,7,0)),"",VLOOKUP(E7,'ETAPE 5'!$C$3:$K$16,7,0))</f>
        <v>-</v>
      </c>
      <c r="O7" s="113" t="str">
        <f ca="1">IF(ISERROR(VLOOKUP(E7,'ETAPE 5'!$C$3:$K$17,8,0)),"",VLOOKUP(E7,'ETAPE 5'!$C$3:$K$17,8,0))</f>
        <v>0</v>
      </c>
      <c r="P7" s="112" t="str">
        <f>IF(ISERROR(VLOOKUP(E7,'ETAPE 6'!$C$3:$K$16,7,0)),"",VLOOKUP(E7,'ETAPE 6'!$C$3:$K$16,7,0))</f>
        <v>-</v>
      </c>
      <c r="Q7" s="113" t="str">
        <f ca="1">IF(ISERROR(VLOOKUP(E7,'ETAPE 6'!$C$3:$K$17,8,0)),"",VLOOKUP(E7,'ETAPE 6'!$C$3:$K$17,8,0))</f>
        <v>0</v>
      </c>
      <c r="R7" s="112" t="str">
        <f>IF(ISERROR(VLOOKUP(E7,'ETAPE 7'!$C$3:$K$16,7,0)),"",VLOOKUP(E7,'ETAPE 7'!$C$3:$K$16,7,0))</f>
        <v>-</v>
      </c>
      <c r="S7" s="113" t="str">
        <f ca="1">IF(ISERROR(VLOOKUP(E7,'ETAPE 7'!$C$3:$K$17,8,0)),"",VLOOKUP(E7,'ETAPE 7'!$C$3:$K$17,8,0))</f>
        <v>0</v>
      </c>
      <c r="T7" s="112" t="str">
        <f>IF(ISERROR(VLOOKUP(E7,'ETAPE 8'!$C$3:$K$16,7,0)),"",VLOOKUP(E7,'ETAPE 8'!$C$3:$K$16,7,0))</f>
        <v>-</v>
      </c>
      <c r="U7" s="113" t="str">
        <f ca="1">IF(ISERROR(VLOOKUP(E7,'ETAPE 8'!$C$3:$K$17,8,0)),"",VLOOKUP(E7,'ETAPE 8'!$C$3:$K$17,8,0))</f>
        <v>0</v>
      </c>
      <c r="V7" s="112" t="str">
        <f>IF(ISERROR(VLOOKUP(E7,'ETAPE 9'!$C$3:$K$16,7,0)),"",VLOOKUP(E7,'ETAPE 9'!$C$3:$K$16,7,0))</f>
        <v>-</v>
      </c>
      <c r="W7" s="113" t="str">
        <f ca="1">IF(ISERROR(VLOOKUP(E7,'ETAPE 9'!$C$3:$K$17,8,0)),"",VLOOKUP(E7,'ETAPE 9'!$C$3:$K$17,8,0))</f>
        <v>0</v>
      </c>
      <c r="X7" s="112" t="str">
        <f>IF(ISERROR(VLOOKUP(E7,'ETAPE 10'!$C$3:$K$16,7,0)),"",VLOOKUP(E7,'ETAPE 10'!$C$3:$K$16,7,0))</f>
        <v>-</v>
      </c>
      <c r="Y7" s="113" t="str">
        <f ca="1">IF(ISERROR(VLOOKUP(E7,'ETAPE 10'!$C$3:$K$17,8,0)),"",VLOOKUP(E7,'ETAPE 10'!$C$3:$K$17,8,0))</f>
        <v>0</v>
      </c>
      <c r="Z7" s="92">
        <f t="shared" ca="1" si="3"/>
        <v>56</v>
      </c>
      <c r="AA7" s="118">
        <f t="shared" ca="1" si="4"/>
        <v>56</v>
      </c>
      <c r="AB7" s="119">
        <f t="shared" ca="1" si="1"/>
        <v>56.03</v>
      </c>
    </row>
    <row r="8" spans="1:28" s="99" customFormat="1" ht="18.75" hidden="1" customHeight="1" x14ac:dyDescent="0.35">
      <c r="A8" s="116">
        <f t="shared" ca="1" si="5"/>
        <v>7</v>
      </c>
      <c r="B8" s="120">
        <f t="shared" ca="1" si="2"/>
        <v>7</v>
      </c>
      <c r="C8" s="98">
        <v>4</v>
      </c>
      <c r="D8" s="95" t="str">
        <f>IF('LISTING EQUIPES'!B5="","",'LISTING EQUIPES'!B5)</f>
        <v>ECOLE DE L'AIR</v>
      </c>
      <c r="E8" s="95">
        <v>4</v>
      </c>
      <c r="F8" s="112">
        <f ca="1">IF(ISERROR(VLOOKUP(E8,'ETAPE 1'!$C$3:$K$17,7,0)),"",VLOOKUP(E8,'ETAPE 1'!$C$3:$K$17,7,0))</f>
        <v>1</v>
      </c>
      <c r="G8" s="113">
        <f ca="1">IF(ISERROR(VLOOKUP(E8,'ETAPE 1'!$C$3:$K$17,8,0)),"",VLOOKUP(E8,'ETAPE 1'!$C$3:$K$17,8,0))</f>
        <v>22</v>
      </c>
      <c r="H8" s="112">
        <f ca="1">IF(ISERROR(VLOOKUP(E8,'ETAPE 2'!$C$3:$K$17,7,0)),"",VLOOKUP(E8,'ETAPE 2'!$C$3:$K$17,7,0))</f>
        <v>11</v>
      </c>
      <c r="I8" s="113">
        <f ca="1">IF(ISERROR(VLOOKUP(E8,'ETAPE 2'!$C$3:$K$17,8,0)),"",VLOOKUP(E8,'ETAPE 2'!$C$3:$K$17,8,0))</f>
        <v>4</v>
      </c>
      <c r="J8" s="112">
        <f ca="1">IF(ISERROR(VLOOKUP(E8,'ETAPE 3'!$C$3:$K$17,7,0)),"",VLOOKUP(E8,'ETAPE 3'!$C$3:$K$17,7,0))</f>
        <v>9</v>
      </c>
      <c r="K8" s="113">
        <f ca="1">IF(ISERROR(VLOOKUP(E8,'ETAPE 3'!$C$3:$K$17,8,0)),"",VLOOKUP(E8,'ETAPE 3'!$C$3:$K$17,8,0))</f>
        <v>6</v>
      </c>
      <c r="L8" s="112">
        <f ca="1">IF(ISERROR(VLOOKUP(E8,'ETAPE 4'!$C$3:$K$16,7,0)),"",VLOOKUP(E8,'ETAPE 4'!$C$3:$K$16,7,0))</f>
        <v>7</v>
      </c>
      <c r="M8" s="113">
        <f ca="1">IF(ISERROR(VLOOKUP(E8,'ETAPE 4'!$C$3:$K$17,8,0)),"",VLOOKUP(E8,'ETAPE 4'!$C$3:$K$17,8,0))</f>
        <v>2</v>
      </c>
      <c r="N8" s="112" t="str">
        <f>IF(ISERROR(VLOOKUP(E8,'ETAPE 5'!$C$3:$K$16,7,0)),"",VLOOKUP(E8,'ETAPE 5'!$C$3:$K$16,7,0))</f>
        <v>-</v>
      </c>
      <c r="O8" s="113" t="str">
        <f ca="1">IF(ISERROR(VLOOKUP(E8,'ETAPE 5'!$C$3:$K$17,8,0)),"",VLOOKUP(E8,'ETAPE 5'!$C$3:$K$17,8,0))</f>
        <v>0</v>
      </c>
      <c r="P8" s="112" t="str">
        <f>IF(ISERROR(VLOOKUP(E8,'ETAPE 6'!$C$3:$K$16,7,0)),"",VLOOKUP(E8,'ETAPE 6'!$C$3:$K$16,7,0))</f>
        <v>-</v>
      </c>
      <c r="Q8" s="113" t="str">
        <f ca="1">IF(ISERROR(VLOOKUP(E8,'ETAPE 6'!$C$3:$K$17,8,0)),"",VLOOKUP(E8,'ETAPE 6'!$C$3:$K$17,8,0))</f>
        <v>0</v>
      </c>
      <c r="R8" s="112" t="str">
        <f>IF(ISERROR(VLOOKUP(E8,'ETAPE 7'!$C$3:$K$16,7,0)),"",VLOOKUP(E8,'ETAPE 7'!$C$3:$K$16,7,0))</f>
        <v>-</v>
      </c>
      <c r="S8" s="113" t="str">
        <f ca="1">IF(ISERROR(VLOOKUP(E8,'ETAPE 7'!$C$3:$K$17,8,0)),"",VLOOKUP(E8,'ETAPE 7'!$C$3:$K$17,8,0))</f>
        <v>0</v>
      </c>
      <c r="T8" s="112" t="str">
        <f>IF(ISERROR(VLOOKUP(E8,'ETAPE 8'!$C$3:$K$16,7,0)),"",VLOOKUP(E8,'ETAPE 8'!$C$3:$K$16,7,0))</f>
        <v>-</v>
      </c>
      <c r="U8" s="113" t="str">
        <f ca="1">IF(ISERROR(VLOOKUP(E8,'ETAPE 8'!$C$3:$K$17,8,0)),"",VLOOKUP(E8,'ETAPE 8'!$C$3:$K$17,8,0))</f>
        <v>0</v>
      </c>
      <c r="V8" s="112" t="str">
        <f>IF(ISERROR(VLOOKUP(E8,'ETAPE 9'!$C$3:$K$16,7,0)),"",VLOOKUP(E8,'ETAPE 9'!$C$3:$K$16,7,0))</f>
        <v>-</v>
      </c>
      <c r="W8" s="113" t="str">
        <f ca="1">IF(ISERROR(VLOOKUP(E8,'ETAPE 9'!$C$3:$K$17,8,0)),"",VLOOKUP(E8,'ETAPE 9'!$C$3:$K$17,8,0))</f>
        <v>0</v>
      </c>
      <c r="X8" s="112" t="str">
        <f>IF(ISERROR(VLOOKUP(E8,'ETAPE 10'!$C$3:$K$16,7,0)),"",VLOOKUP(E8,'ETAPE 10'!$C$3:$K$16,7,0))</f>
        <v>-</v>
      </c>
      <c r="Y8" s="113" t="str">
        <f ca="1">IF(ISERROR(VLOOKUP(E8,'ETAPE 10'!$C$3:$K$17,8,0)),"",VLOOKUP(E8,'ETAPE 10'!$C$3:$K$17,8,0))</f>
        <v>0</v>
      </c>
      <c r="Z8" s="92">
        <f t="shared" ca="1" si="3"/>
        <v>34</v>
      </c>
      <c r="AA8" s="118">
        <f t="shared" ca="1" si="4"/>
        <v>34</v>
      </c>
      <c r="AB8" s="119">
        <f t="shared" ca="1" si="1"/>
        <v>34.04</v>
      </c>
    </row>
    <row r="9" spans="1:28" s="99" customFormat="1" ht="18.75" hidden="1" customHeight="1" x14ac:dyDescent="0.35">
      <c r="A9" s="116">
        <f t="shared" ca="1" si="5"/>
        <v>8</v>
      </c>
      <c r="B9" s="120">
        <f t="shared" ca="1" si="2"/>
        <v>9</v>
      </c>
      <c r="C9" s="98">
        <v>5</v>
      </c>
      <c r="D9" s="95" t="str">
        <f>IF('LISTING EQUIPES'!B6="","",'LISTING EQUIPES'!B6)</f>
        <v>BASTIDE DE LA SALETTE 2</v>
      </c>
      <c r="E9" s="100">
        <v>5</v>
      </c>
      <c r="F9" s="112">
        <f ca="1">IF(ISERROR(VLOOKUP(E9,'ETAPE 1'!$C$3:$K$17,7,0)),"",VLOOKUP(E9,'ETAPE 1'!$C$3:$K$17,7,0))</f>
        <v>8</v>
      </c>
      <c r="G9" s="113">
        <f ca="1">IF(ISERROR(VLOOKUP(E9,'ETAPE 1'!$C$3:$K$17,8,0)),"",VLOOKUP(E9,'ETAPE 1'!$C$3:$K$17,8,0))</f>
        <v>8</v>
      </c>
      <c r="H9" s="112">
        <f ca="1">IF(ISERROR(VLOOKUP(E9,'ETAPE 2'!$C$3:$K$17,7,0)),"",VLOOKUP(E9,'ETAPE 2'!$C$3:$K$17,7,0))</f>
        <v>3</v>
      </c>
      <c r="I9" s="113">
        <f ca="1">IF(ISERROR(VLOOKUP(E9,'ETAPE 2'!$C$3:$K$17,8,0)),"",VLOOKUP(E9,'ETAPE 2'!$C$3:$K$17,8,0))</f>
        <v>20</v>
      </c>
      <c r="J9" s="112" t="str">
        <f>IF(ISERROR(VLOOKUP(E9,'ETAPE 3'!$C$3:$K$17,7,0)),"",VLOOKUP(E9,'ETAPE 3'!$C$3:$K$17,7,0))</f>
        <v>-</v>
      </c>
      <c r="K9" s="113" t="str">
        <f ca="1">IF(ISERROR(VLOOKUP(E9,'ETAPE 3'!$C$3:$K$17,8,0)),"",VLOOKUP(E9,'ETAPE 3'!$C$3:$K$17,8,0))</f>
        <v>0</v>
      </c>
      <c r="L9" s="112" t="str">
        <f>IF(ISERROR(VLOOKUP(E9,'ETAPE 4'!$C$3:$K$16,7,0)),"",VLOOKUP(E9,'ETAPE 4'!$C$3:$K$16,7,0))</f>
        <v>-</v>
      </c>
      <c r="M9" s="113" t="str">
        <f ca="1">IF(ISERROR(VLOOKUP(E9,'ETAPE 4'!$C$3:$K$17,8,0)),"",VLOOKUP(E9,'ETAPE 4'!$C$3:$K$17,8,0))</f>
        <v>0</v>
      </c>
      <c r="N9" s="112" t="str">
        <f>IF(ISERROR(VLOOKUP(E9,'ETAPE 5'!$C$3:$K$16,7,0)),"",VLOOKUP(E9,'ETAPE 5'!$C$3:$K$16,7,0))</f>
        <v>-</v>
      </c>
      <c r="O9" s="113" t="str">
        <f ca="1">IF(ISERROR(VLOOKUP(E9,'ETAPE 5'!$C$3:$K$17,8,0)),"",VLOOKUP(E9,'ETAPE 5'!$C$3:$K$17,8,0))</f>
        <v>0</v>
      </c>
      <c r="P9" s="112" t="str">
        <f>IF(ISERROR(VLOOKUP(E9,'ETAPE 6'!$C$3:$K$16,7,0)),"",VLOOKUP(E9,'ETAPE 6'!$C$3:$K$16,7,0))</f>
        <v>-</v>
      </c>
      <c r="Q9" s="113" t="str">
        <f ca="1">IF(ISERROR(VLOOKUP(E9,'ETAPE 6'!$C$3:$K$17,8,0)),"",VLOOKUP(E9,'ETAPE 6'!$C$3:$K$17,8,0))</f>
        <v>0</v>
      </c>
      <c r="R9" s="112" t="str">
        <f>IF(ISERROR(VLOOKUP(E9,'ETAPE 7'!$C$3:$K$16,7,0)),"",VLOOKUP(E9,'ETAPE 7'!$C$3:$K$16,7,0))</f>
        <v>-</v>
      </c>
      <c r="S9" s="113" t="str">
        <f ca="1">IF(ISERROR(VLOOKUP(E9,'ETAPE 7'!$C$3:$K$17,8,0)),"",VLOOKUP(E9,'ETAPE 7'!$C$3:$K$17,8,0))</f>
        <v>0</v>
      </c>
      <c r="T9" s="112" t="str">
        <f>IF(ISERROR(VLOOKUP(E9,'ETAPE 8'!$C$3:$K$16,7,0)),"",VLOOKUP(E9,'ETAPE 8'!$C$3:$K$16,7,0))</f>
        <v>-</v>
      </c>
      <c r="U9" s="113" t="str">
        <f ca="1">IF(ISERROR(VLOOKUP(E9,'ETAPE 8'!$C$3:$K$17,8,0)),"",VLOOKUP(E9,'ETAPE 8'!$C$3:$K$17,8,0))</f>
        <v>0</v>
      </c>
      <c r="V9" s="112" t="str">
        <f>IF(ISERROR(VLOOKUP(E9,'ETAPE 9'!$C$3:$K$16,7,0)),"",VLOOKUP(E9,'ETAPE 9'!$C$3:$K$16,7,0))</f>
        <v>-</v>
      </c>
      <c r="W9" s="113" t="str">
        <f ca="1">IF(ISERROR(VLOOKUP(E9,'ETAPE 9'!$C$3:$K$17,8,0)),"",VLOOKUP(E9,'ETAPE 9'!$C$3:$K$17,8,0))</f>
        <v>0</v>
      </c>
      <c r="X9" s="112" t="str">
        <f>IF(ISERROR(VLOOKUP(E9,'ETAPE 10'!$C$3:$K$16,7,0)),"",VLOOKUP(E9,'ETAPE 10'!$C$3:$K$16,7,0))</f>
        <v>-</v>
      </c>
      <c r="Y9" s="113" t="str">
        <f ca="1">IF(ISERROR(VLOOKUP(E9,'ETAPE 10'!$C$3:$K$17,8,0)),"",VLOOKUP(E9,'ETAPE 10'!$C$3:$K$17,8,0))</f>
        <v>0</v>
      </c>
      <c r="Z9" s="92">
        <f t="shared" ca="1" si="3"/>
        <v>28</v>
      </c>
      <c r="AA9" s="118">
        <f t="shared" ca="1" si="4"/>
        <v>28</v>
      </c>
      <c r="AB9" s="119">
        <f t="shared" ca="1" si="1"/>
        <v>28.05</v>
      </c>
    </row>
    <row r="10" spans="1:28" s="99" customFormat="1" ht="18.75" hidden="1" customHeight="1" x14ac:dyDescent="0.35">
      <c r="A10" s="116">
        <f t="shared" ca="1" si="5"/>
        <v>6</v>
      </c>
      <c r="B10" s="120">
        <f t="shared" ca="1" si="2"/>
        <v>6</v>
      </c>
      <c r="C10" s="98">
        <v>6</v>
      </c>
      <c r="D10" s="95" t="str">
        <f>IF('LISTING EQUIPES'!B7="","",'LISTING EQUIPES'!B7)</f>
        <v>TRAINING CENTER 1</v>
      </c>
      <c r="E10" s="95">
        <v>6</v>
      </c>
      <c r="F10" s="112">
        <f ca="1">IF(ISERROR(VLOOKUP(E10,'ETAPE 1'!$C$3:$K$17,7,0)),"",VLOOKUP(E10,'ETAPE 1'!$C$3:$K$17,7,0))</f>
        <v>10</v>
      </c>
      <c r="G10" s="113">
        <f ca="1">IF(ISERROR(VLOOKUP(E10,'ETAPE 1'!$C$3:$K$17,8,0)),"",VLOOKUP(E10,'ETAPE 1'!$C$3:$K$17,8,0))</f>
        <v>4</v>
      </c>
      <c r="H10" s="112">
        <f ca="1">IF(ISERROR(VLOOKUP(E10,'ETAPE 2'!$C$3:$K$17,7,0)),"",VLOOKUP(E10,'ETAPE 2'!$C$3:$K$17,7,0))</f>
        <v>4</v>
      </c>
      <c r="I10" s="113">
        <f ca="1">IF(ISERROR(VLOOKUP(E10,'ETAPE 2'!$C$3:$K$17,8,0)),"",VLOOKUP(E10,'ETAPE 2'!$C$3:$K$17,8,0))</f>
        <v>15</v>
      </c>
      <c r="J10" s="112">
        <f ca="1">IF(ISERROR(VLOOKUP(E10,'ETAPE 3'!$C$3:$K$17,7,0)),"",VLOOKUP(E10,'ETAPE 3'!$C$3:$K$17,7,0))</f>
        <v>4</v>
      </c>
      <c r="K10" s="113">
        <f ca="1">IF(ISERROR(VLOOKUP(E10,'ETAPE 3'!$C$3:$K$17,8,0)),"",VLOOKUP(E10,'ETAPE 3'!$C$3:$K$17,8,0))</f>
        <v>16</v>
      </c>
      <c r="L10" s="112" t="str">
        <f>IF(ISERROR(VLOOKUP(E10,'ETAPE 4'!$C$3:$K$16,7,0)),"",VLOOKUP(E10,'ETAPE 4'!$C$3:$K$16,7,0))</f>
        <v>-</v>
      </c>
      <c r="M10" s="113" t="str">
        <f ca="1">IF(ISERROR(VLOOKUP(E10,'ETAPE 4'!$C$3:$K$17,8,0)),"",VLOOKUP(E10,'ETAPE 4'!$C$3:$K$17,8,0))</f>
        <v>0</v>
      </c>
      <c r="N10" s="112" t="str">
        <f>IF(ISERROR(VLOOKUP(E10,'ETAPE 5'!$C$3:$K$16,7,0)),"",VLOOKUP(E10,'ETAPE 5'!$C$3:$K$16,7,0))</f>
        <v>-</v>
      </c>
      <c r="O10" s="113" t="str">
        <f ca="1">IF(ISERROR(VLOOKUP(E10,'ETAPE 5'!$C$3:$K$17,8,0)),"",VLOOKUP(E10,'ETAPE 5'!$C$3:$K$17,8,0))</f>
        <v>0</v>
      </c>
      <c r="P10" s="112" t="str">
        <f>IF(ISERROR(VLOOKUP(E10,'ETAPE 6'!$C$3:$K$16,7,0)),"",VLOOKUP(E10,'ETAPE 6'!$C$3:$K$16,7,0))</f>
        <v>-</v>
      </c>
      <c r="Q10" s="113" t="str">
        <f ca="1">IF(ISERROR(VLOOKUP(E10,'ETAPE 6'!$C$3:$K$17,8,0)),"",VLOOKUP(E10,'ETAPE 6'!$C$3:$K$17,8,0))</f>
        <v>0</v>
      </c>
      <c r="R10" s="112" t="str">
        <f>IF(ISERROR(VLOOKUP(E10,'ETAPE 7'!$C$3:$K$16,7,0)),"",VLOOKUP(E10,'ETAPE 7'!$C$3:$K$16,7,0))</f>
        <v>-</v>
      </c>
      <c r="S10" s="113" t="str">
        <f ca="1">IF(ISERROR(VLOOKUP(E10,'ETAPE 7'!$C$3:$K$17,8,0)),"",VLOOKUP(E10,'ETAPE 7'!$C$3:$K$17,8,0))</f>
        <v>0</v>
      </c>
      <c r="T10" s="112" t="str">
        <f>IF(ISERROR(VLOOKUP(E10,'ETAPE 8'!$C$3:$K$16,7,0)),"",VLOOKUP(E10,'ETAPE 8'!$C$3:$K$16,7,0))</f>
        <v>-</v>
      </c>
      <c r="U10" s="113" t="str">
        <f ca="1">IF(ISERROR(VLOOKUP(E10,'ETAPE 8'!$C$3:$K$17,8,0)),"",VLOOKUP(E10,'ETAPE 8'!$C$3:$K$17,8,0))</f>
        <v>0</v>
      </c>
      <c r="V10" s="112" t="str">
        <f>IF(ISERROR(VLOOKUP(E10,'ETAPE 9'!$C$3:$K$16,7,0)),"",VLOOKUP(E10,'ETAPE 9'!$C$3:$K$16,7,0))</f>
        <v>-</v>
      </c>
      <c r="W10" s="113" t="str">
        <f ca="1">IF(ISERROR(VLOOKUP(E10,'ETAPE 9'!$C$3:$K$17,8,0)),"",VLOOKUP(E10,'ETAPE 9'!$C$3:$K$17,8,0))</f>
        <v>0</v>
      </c>
      <c r="X10" s="112" t="str">
        <f>IF(ISERROR(VLOOKUP(E10,'ETAPE 10'!$C$3:$K$16,7,0)),"",VLOOKUP(E10,'ETAPE 10'!$C$3:$K$16,7,0))</f>
        <v>-</v>
      </c>
      <c r="Y10" s="113" t="str">
        <f ca="1">IF(ISERROR(VLOOKUP(E10,'ETAPE 10'!$C$3:$K$17,8,0)),"",VLOOKUP(E10,'ETAPE 10'!$C$3:$K$17,8,0))</f>
        <v>0</v>
      </c>
      <c r="Z10" s="92">
        <f t="shared" ca="1" si="3"/>
        <v>35</v>
      </c>
      <c r="AA10" s="118">
        <f t="shared" ca="1" si="4"/>
        <v>35</v>
      </c>
      <c r="AB10" s="119">
        <f t="shared" ca="1" si="1"/>
        <v>35.06</v>
      </c>
    </row>
    <row r="11" spans="1:28" s="99" customFormat="1" ht="18.75" hidden="1" customHeight="1" x14ac:dyDescent="0.35">
      <c r="A11" s="116">
        <f t="shared" ca="1" si="5"/>
        <v>5</v>
      </c>
      <c r="B11" s="120">
        <f t="shared" ca="1" si="2"/>
        <v>5</v>
      </c>
      <c r="C11" s="98">
        <v>7</v>
      </c>
      <c r="D11" s="95" t="str">
        <f>IF('LISTING EQUIPES'!B8="","",'LISTING EQUIPES'!B8)</f>
        <v>PONT ROYAL</v>
      </c>
      <c r="E11" s="95">
        <v>7</v>
      </c>
      <c r="F11" s="112">
        <f ca="1">IF(ISERROR(VLOOKUP(E11,'ETAPE 1'!$C$3:$K$17,7,0)),"",VLOOKUP(E11,'ETAPE 1'!$C$3:$K$17,7,0))</f>
        <v>6</v>
      </c>
      <c r="G11" s="113">
        <f ca="1">IF(ISERROR(VLOOKUP(E11,'ETAPE 1'!$C$3:$K$17,8,0)),"",VLOOKUP(E11,'ETAPE 1'!$C$3:$K$17,8,0))</f>
        <v>12</v>
      </c>
      <c r="H11" s="112">
        <f ca="1">IF(ISERROR(VLOOKUP(E11,'ETAPE 2'!$C$3:$K$17,7,0)),"",VLOOKUP(E11,'ETAPE 2'!$C$3:$K$17,7,0))</f>
        <v>1</v>
      </c>
      <c r="I11" s="113">
        <f ca="1">IF(ISERROR(VLOOKUP(E11,'ETAPE 2'!$C$3:$K$17,8,0)),"",VLOOKUP(E11,'ETAPE 2'!$C$3:$K$17,8,0))</f>
        <v>24</v>
      </c>
      <c r="J11" s="112">
        <f>IF(ISERROR(VLOOKUP(E11,'ETAPE 3'!$C$3:$K$17,7,0)),"",VLOOKUP(E11,'ETAPE 3'!$C$3:$K$17,7,0))</f>
        <v>0</v>
      </c>
      <c r="K11" s="113" t="str">
        <f ca="1">IF(ISERROR(VLOOKUP(E11,'ETAPE 3'!$C$3:$K$17,8,0)),"",VLOOKUP(E11,'ETAPE 3'!$C$3:$K$17,8,0))</f>
        <v>0</v>
      </c>
      <c r="L11" s="112">
        <f ca="1">IF(ISERROR(VLOOKUP(E11,'ETAPE 4'!$C$3:$K$16,7,0)),"",VLOOKUP(E11,'ETAPE 4'!$C$3:$K$16,7,0))</f>
        <v>4</v>
      </c>
      <c r="M11" s="113">
        <f ca="1">IF(ISERROR(VLOOKUP(E11,'ETAPE 4'!$C$3:$K$17,8,0)),"",VLOOKUP(E11,'ETAPE 4'!$C$3:$K$17,8,0))</f>
        <v>8</v>
      </c>
      <c r="N11" s="112" t="str">
        <f>IF(ISERROR(VLOOKUP(E11,'ETAPE 5'!$C$3:$K$16,7,0)),"",VLOOKUP(E11,'ETAPE 5'!$C$3:$K$16,7,0))</f>
        <v>-</v>
      </c>
      <c r="O11" s="113" t="str">
        <f ca="1">IF(ISERROR(VLOOKUP(E11,'ETAPE 5'!$C$3:$K$17,8,0)),"",VLOOKUP(E11,'ETAPE 5'!$C$3:$K$17,8,0))</f>
        <v>0</v>
      </c>
      <c r="P11" s="112" t="str">
        <f>IF(ISERROR(VLOOKUP(E11,'ETAPE 6'!$C$3:$K$16,7,0)),"",VLOOKUP(E11,'ETAPE 6'!$C$3:$K$16,7,0))</f>
        <v>-</v>
      </c>
      <c r="Q11" s="113" t="str">
        <f ca="1">IF(ISERROR(VLOOKUP(E11,'ETAPE 6'!$C$3:$K$17,8,0)),"",VLOOKUP(E11,'ETAPE 6'!$C$3:$K$17,8,0))</f>
        <v>0</v>
      </c>
      <c r="R11" s="112" t="str">
        <f>IF(ISERROR(VLOOKUP(E11,'ETAPE 7'!$C$3:$K$16,7,0)),"",VLOOKUP(E11,'ETAPE 7'!$C$3:$K$16,7,0))</f>
        <v>-</v>
      </c>
      <c r="S11" s="113" t="str">
        <f ca="1">IF(ISERROR(VLOOKUP(E11,'ETAPE 7'!$C$3:$K$17,8,0)),"",VLOOKUP(E11,'ETAPE 7'!$C$3:$K$17,8,0))</f>
        <v>0</v>
      </c>
      <c r="T11" s="112" t="str">
        <f>IF(ISERROR(VLOOKUP(E11,'ETAPE 8'!$C$3:$K$16,7,0)),"",VLOOKUP(E11,'ETAPE 8'!$C$3:$K$16,7,0))</f>
        <v>-</v>
      </c>
      <c r="U11" s="113" t="str">
        <f ca="1">IF(ISERROR(VLOOKUP(E11,'ETAPE 8'!$C$3:$K$17,8,0)),"",VLOOKUP(E11,'ETAPE 8'!$C$3:$K$17,8,0))</f>
        <v>0</v>
      </c>
      <c r="V11" s="112" t="str">
        <f>IF(ISERROR(VLOOKUP(E11,'ETAPE 9'!$C$3:$K$16,7,0)),"",VLOOKUP(E11,'ETAPE 9'!$C$3:$K$16,7,0))</f>
        <v>-</v>
      </c>
      <c r="W11" s="113" t="str">
        <f ca="1">IF(ISERROR(VLOOKUP(E11,'ETAPE 9'!$C$3:$K$17,8,0)),"",VLOOKUP(E11,'ETAPE 9'!$C$3:$K$17,8,0))</f>
        <v>0</v>
      </c>
      <c r="X11" s="112" t="str">
        <f>IF(ISERROR(VLOOKUP(E11,'ETAPE 10'!$C$3:$K$16,7,0)),"",VLOOKUP(E11,'ETAPE 10'!$C$3:$K$16,7,0))</f>
        <v>-</v>
      </c>
      <c r="Y11" s="113" t="str">
        <f ca="1">IF(ISERROR(VLOOKUP(E11,'ETAPE 10'!$C$3:$K$17,8,0)),"",VLOOKUP(E11,'ETAPE 10'!$C$3:$K$17,8,0))</f>
        <v>0</v>
      </c>
      <c r="Z11" s="92">
        <f t="shared" ca="1" si="3"/>
        <v>44</v>
      </c>
      <c r="AA11" s="118">
        <f t="shared" ca="1" si="4"/>
        <v>44</v>
      </c>
      <c r="AB11" s="119">
        <f t="shared" ca="1" si="1"/>
        <v>44.07</v>
      </c>
    </row>
    <row r="12" spans="1:28" s="99" customFormat="1" ht="18.75" hidden="1" customHeight="1" x14ac:dyDescent="0.35">
      <c r="A12" s="116">
        <f t="shared" ca="1" si="5"/>
        <v>1</v>
      </c>
      <c r="B12" s="120">
        <f t="shared" ca="1" si="2"/>
        <v>1</v>
      </c>
      <c r="C12" s="98">
        <v>8</v>
      </c>
      <c r="D12" s="95" t="str">
        <f>IF('LISTING EQUIPES'!B9="","",'LISTING EQUIPES'!B9)</f>
        <v>SERVANES</v>
      </c>
      <c r="E12" s="100">
        <v>8</v>
      </c>
      <c r="F12" s="112">
        <f ca="1">IF(ISERROR(VLOOKUP(E12,'ETAPE 1'!$C$3:$K$17,7,0)),"",VLOOKUP(E12,'ETAPE 1'!$C$3:$K$17,7,0))</f>
        <v>2</v>
      </c>
      <c r="G12" s="113">
        <f ca="1">IF(ISERROR(VLOOKUP(E12,'ETAPE 1'!$C$3:$K$17,8,0)),"",VLOOKUP(E12,'ETAPE 1'!$C$3:$K$17,8,0))</f>
        <v>20</v>
      </c>
      <c r="H12" s="112">
        <f ca="1">IF(ISERROR(VLOOKUP(E12,'ETAPE 2'!$C$3:$K$17,7,0)),"",VLOOKUP(E12,'ETAPE 2'!$C$3:$K$17,7,0))</f>
        <v>2</v>
      </c>
      <c r="I12" s="113">
        <f ca="1">IF(ISERROR(VLOOKUP(E12,'ETAPE 2'!$C$3:$K$17,8,0)),"",VLOOKUP(E12,'ETAPE 2'!$C$3:$K$17,8,0))</f>
        <v>22</v>
      </c>
      <c r="J12" s="112">
        <f ca="1">IF(ISERROR(VLOOKUP(E12,'ETAPE 3'!$C$3:$K$17,7,0)),"",VLOOKUP(E12,'ETAPE 3'!$C$3:$K$17,7,0))</f>
        <v>5</v>
      </c>
      <c r="K12" s="113">
        <f ca="1">IF(ISERROR(VLOOKUP(E12,'ETAPE 3'!$C$3:$K$17,8,0)),"",VLOOKUP(E12,'ETAPE 3'!$C$3:$K$17,8,0))</f>
        <v>14</v>
      </c>
      <c r="L12" s="112">
        <f ca="1">IF(ISERROR(VLOOKUP(E12,'ETAPE 4'!$C$3:$K$16,7,0)),"",VLOOKUP(E12,'ETAPE 4'!$C$3:$K$16,7,0))</f>
        <v>2</v>
      </c>
      <c r="M12" s="113">
        <f ca="1">IF(ISERROR(VLOOKUP(E12,'ETAPE 4'!$C$3:$K$17,8,0)),"",VLOOKUP(E12,'ETAPE 4'!$C$3:$K$17,8,0))</f>
        <v>12</v>
      </c>
      <c r="N12" s="112" t="str">
        <f>IF(ISERROR(VLOOKUP(E12,'ETAPE 5'!$C$3:$K$16,7,0)),"",VLOOKUP(E12,'ETAPE 5'!$C$3:$K$16,7,0))</f>
        <v>-</v>
      </c>
      <c r="O12" s="113" t="str">
        <f ca="1">IF(ISERROR(VLOOKUP(E12,'ETAPE 5'!$C$3:$K$17,8,0)),"",VLOOKUP(E12,'ETAPE 5'!$C$3:$K$17,8,0))</f>
        <v>0</v>
      </c>
      <c r="P12" s="112" t="str">
        <f>IF(ISERROR(VLOOKUP(E12,'ETAPE 6'!$C$3:$K$16,7,0)),"",VLOOKUP(E12,'ETAPE 6'!$C$3:$K$16,7,0))</f>
        <v>-</v>
      </c>
      <c r="Q12" s="113" t="str">
        <f ca="1">IF(ISERROR(VLOOKUP(E12,'ETAPE 6'!$C$3:$K$17,8,0)),"",VLOOKUP(E12,'ETAPE 6'!$C$3:$K$17,8,0))</f>
        <v>0</v>
      </c>
      <c r="R12" s="112" t="str">
        <f>IF(ISERROR(VLOOKUP(E12,'ETAPE 7'!$C$3:$K$16,7,0)),"",VLOOKUP(E12,'ETAPE 7'!$C$3:$K$16,7,0))</f>
        <v>-</v>
      </c>
      <c r="S12" s="113" t="str">
        <f ca="1">IF(ISERROR(VLOOKUP(E12,'ETAPE 7'!$C$3:$K$17,8,0)),"",VLOOKUP(E12,'ETAPE 7'!$C$3:$K$17,8,0))</f>
        <v>0</v>
      </c>
      <c r="T12" s="112" t="str">
        <f>IF(ISERROR(VLOOKUP(E12,'ETAPE 8'!$C$3:$K$16,7,0)),"",VLOOKUP(E12,'ETAPE 8'!$C$3:$K$16,7,0))</f>
        <v>-</v>
      </c>
      <c r="U12" s="113" t="str">
        <f ca="1">IF(ISERROR(VLOOKUP(E12,'ETAPE 8'!$C$3:$K$17,8,0)),"",VLOOKUP(E12,'ETAPE 8'!$C$3:$K$17,8,0))</f>
        <v>0</v>
      </c>
      <c r="V12" s="112" t="str">
        <f>IF(ISERROR(VLOOKUP(E12,'ETAPE 9'!$C$3:$K$16,7,0)),"",VLOOKUP(E12,'ETAPE 9'!$C$3:$K$16,7,0))</f>
        <v>-</v>
      </c>
      <c r="W12" s="113" t="str">
        <f ca="1">IF(ISERROR(VLOOKUP(E12,'ETAPE 9'!$C$3:$K$17,8,0)),"",VLOOKUP(E12,'ETAPE 9'!$C$3:$K$17,8,0))</f>
        <v>0</v>
      </c>
      <c r="X12" s="112" t="str">
        <f>IF(ISERROR(VLOOKUP(E12,'ETAPE 10'!$C$3:$K$16,7,0)),"",VLOOKUP(E12,'ETAPE 10'!$C$3:$K$16,7,0))</f>
        <v>-</v>
      </c>
      <c r="Y12" s="113" t="str">
        <f ca="1">IF(ISERROR(VLOOKUP(E12,'ETAPE 10'!$C$3:$K$17,8,0)),"",VLOOKUP(E12,'ETAPE 10'!$C$3:$K$17,8,0))</f>
        <v>0</v>
      </c>
      <c r="Z12" s="92">
        <f t="shared" ca="1" si="3"/>
        <v>68</v>
      </c>
      <c r="AA12" s="118">
        <f t="shared" ca="1" si="4"/>
        <v>68</v>
      </c>
      <c r="AB12" s="119">
        <f t="shared" ca="1" si="1"/>
        <v>68.08</v>
      </c>
    </row>
    <row r="13" spans="1:28" s="99" customFormat="1" ht="18.75" hidden="1" customHeight="1" x14ac:dyDescent="0.35">
      <c r="A13" s="116">
        <f t="shared" ca="1" si="5"/>
        <v>13</v>
      </c>
      <c r="B13" s="120">
        <f t="shared" ca="1" si="2"/>
        <v>14</v>
      </c>
      <c r="C13" s="98">
        <v>9</v>
      </c>
      <c r="D13" s="95" t="str">
        <f>IF('LISTING EQUIPES'!B10="","",'LISTING EQUIPES'!B10)</f>
        <v>CHÂTEAU L'ARC</v>
      </c>
      <c r="E13" s="95">
        <v>9</v>
      </c>
      <c r="F13" s="112">
        <f ca="1">IF(ISERROR(VLOOKUP(E13,'ETAPE 1'!$C$3:$K$17,7,0)),"",VLOOKUP(E13,'ETAPE 1'!$C$3:$K$17,7,0))</f>
        <v>9</v>
      </c>
      <c r="G13" s="113">
        <f ca="1">IF(ISERROR(VLOOKUP(E13,'ETAPE 1'!$C$3:$K$17,8,0)),"",VLOOKUP(E13,'ETAPE 1'!$C$3:$K$17,8,0))</f>
        <v>6</v>
      </c>
      <c r="H13" s="112">
        <f ca="1">IF(ISERROR(VLOOKUP(E13,'ETAPE 2'!$C$3:$K$17,7,0)),"",VLOOKUP(E13,'ETAPE 2'!$C$3:$K$17,7,0))</f>
        <v>13</v>
      </c>
      <c r="I13" s="113">
        <f ca="1">IF(ISERROR(VLOOKUP(E13,'ETAPE 2'!$C$3:$K$17,8,0)),"",VLOOKUP(E13,'ETAPE 2'!$C$3:$K$17,8,0))</f>
        <v>0</v>
      </c>
      <c r="J13" s="112">
        <f ca="1">IF(ISERROR(VLOOKUP(E13,'ETAPE 3'!$C$3:$K$17,7,0)),"",VLOOKUP(E13,'ETAPE 3'!$C$3:$K$17,7,0))</f>
        <v>11</v>
      </c>
      <c r="K13" s="113">
        <f ca="1">IF(ISERROR(VLOOKUP(E13,'ETAPE 3'!$C$3:$K$17,8,0)),"",VLOOKUP(E13,'ETAPE 3'!$C$3:$K$17,8,0))</f>
        <v>2</v>
      </c>
      <c r="L13" s="112" t="str">
        <f>IF(ISERROR(VLOOKUP(E13,'ETAPE 4'!$C$3:$K$16,7,0)),"",VLOOKUP(E13,'ETAPE 4'!$C$3:$K$16,7,0))</f>
        <v>-</v>
      </c>
      <c r="M13" s="113" t="str">
        <f ca="1">IF(ISERROR(VLOOKUP(E13,'ETAPE 4'!$C$3:$K$17,8,0)),"",VLOOKUP(E13,'ETAPE 4'!$C$3:$K$17,8,0))</f>
        <v>0</v>
      </c>
      <c r="N13" s="112" t="str">
        <f>IF(ISERROR(VLOOKUP(E13,'ETAPE 5'!$C$3:$K$16,7,0)),"",VLOOKUP(E13,'ETAPE 5'!$C$3:$K$16,7,0))</f>
        <v>-</v>
      </c>
      <c r="O13" s="113" t="str">
        <f ca="1">IF(ISERROR(VLOOKUP(E13,'ETAPE 5'!$C$3:$K$17,8,0)),"",VLOOKUP(E13,'ETAPE 5'!$C$3:$K$17,8,0))</f>
        <v>0</v>
      </c>
      <c r="P13" s="112" t="str">
        <f>IF(ISERROR(VLOOKUP(E13,'ETAPE 6'!$C$3:$K$16,7,0)),"",VLOOKUP(E13,'ETAPE 6'!$C$3:$K$16,7,0))</f>
        <v>-</v>
      </c>
      <c r="Q13" s="113" t="str">
        <f ca="1">IF(ISERROR(VLOOKUP(E13,'ETAPE 6'!$C$3:$K$17,8,0)),"",VLOOKUP(E13,'ETAPE 6'!$C$3:$K$17,8,0))</f>
        <v>0</v>
      </c>
      <c r="R13" s="112" t="str">
        <f>IF(ISERROR(VLOOKUP(E13,'ETAPE 7'!$C$3:$K$16,7,0)),"",VLOOKUP(E13,'ETAPE 7'!$C$3:$K$16,7,0))</f>
        <v>-</v>
      </c>
      <c r="S13" s="113" t="str">
        <f ca="1">IF(ISERROR(VLOOKUP(E13,'ETAPE 7'!$C$3:$K$17,8,0)),"",VLOOKUP(E13,'ETAPE 7'!$C$3:$K$17,8,0))</f>
        <v>0</v>
      </c>
      <c r="T13" s="112" t="str">
        <f>IF(ISERROR(VLOOKUP(E13,'ETAPE 8'!$C$3:$K$16,7,0)),"",VLOOKUP(E13,'ETAPE 8'!$C$3:$K$16,7,0))</f>
        <v>-</v>
      </c>
      <c r="U13" s="113" t="str">
        <f ca="1">IF(ISERROR(VLOOKUP(E13,'ETAPE 8'!$C$3:$K$17,8,0)),"",VLOOKUP(E13,'ETAPE 8'!$C$3:$K$17,8,0))</f>
        <v>0</v>
      </c>
      <c r="V13" s="112" t="str">
        <f>IF(ISERROR(VLOOKUP(E13,'ETAPE 9'!$C$3:$K$16,7,0)),"",VLOOKUP(E13,'ETAPE 9'!$C$3:$K$16,7,0))</f>
        <v>-</v>
      </c>
      <c r="W13" s="113" t="str">
        <f ca="1">IF(ISERROR(VLOOKUP(E13,'ETAPE 9'!$C$3:$K$17,8,0)),"",VLOOKUP(E13,'ETAPE 9'!$C$3:$K$17,8,0))</f>
        <v>0</v>
      </c>
      <c r="X13" s="112" t="str">
        <f>IF(ISERROR(VLOOKUP(E13,'ETAPE 10'!$C$3:$K$16,7,0)),"",VLOOKUP(E13,'ETAPE 10'!$C$3:$K$16,7,0))</f>
        <v>-</v>
      </c>
      <c r="Y13" s="113" t="str">
        <f ca="1">IF(ISERROR(VLOOKUP(E13,'ETAPE 10'!$C$3:$K$17,8,0)),"",VLOOKUP(E13,'ETAPE 10'!$C$3:$K$17,8,0))</f>
        <v>0</v>
      </c>
      <c r="Z13" s="92">
        <f t="shared" ca="1" si="3"/>
        <v>8</v>
      </c>
      <c r="AA13" s="118">
        <f t="shared" ca="1" si="4"/>
        <v>8</v>
      </c>
      <c r="AB13" s="119">
        <f t="shared" ca="1" si="1"/>
        <v>8.09</v>
      </c>
    </row>
    <row r="14" spans="1:28" s="99" customFormat="1" ht="18.75" hidden="1" customHeight="1" x14ac:dyDescent="0.35">
      <c r="A14" s="116">
        <f t="shared" ca="1" si="5"/>
        <v>3</v>
      </c>
      <c r="B14" s="120">
        <f t="shared" ca="1" si="2"/>
        <v>3</v>
      </c>
      <c r="C14" s="98">
        <v>10</v>
      </c>
      <c r="D14" s="95" t="str">
        <f>IF('LISTING EQUIPES'!B11="","",'LISTING EQUIPES'!B11)</f>
        <v>MANVILLE</v>
      </c>
      <c r="E14" s="95">
        <v>10</v>
      </c>
      <c r="F14" s="112">
        <f ca="1">IF(ISERROR(VLOOKUP(E14,'ETAPE 1'!$C$3:$K$17,7,0)),"",VLOOKUP(E14,'ETAPE 1'!$C$3:$K$17,7,0))</f>
        <v>3</v>
      </c>
      <c r="G14" s="113">
        <f ca="1">IF(ISERROR(VLOOKUP(E14,'ETAPE 1'!$C$3:$K$17,8,0)),"",VLOOKUP(E14,'ETAPE 1'!$C$3:$K$17,8,0))</f>
        <v>18</v>
      </c>
      <c r="H14" s="112">
        <f ca="1">IF(ISERROR(VLOOKUP(E14,'ETAPE 2'!$C$3:$K$17,7,0)),"",VLOOKUP(E14,'ETAPE 2'!$C$3:$K$17,7,0))</f>
        <v>4</v>
      </c>
      <c r="I14" s="113">
        <f ca="1">IF(ISERROR(VLOOKUP(E14,'ETAPE 2'!$C$3:$K$17,8,0)),"",VLOOKUP(E14,'ETAPE 2'!$C$3:$K$17,8,0))</f>
        <v>15</v>
      </c>
      <c r="J14" s="112">
        <f ca="1">IF(ISERROR(VLOOKUP(E14,'ETAPE 3'!$C$3:$K$17,7,0)),"",VLOOKUP(E14,'ETAPE 3'!$C$3:$K$17,7,0))</f>
        <v>10</v>
      </c>
      <c r="K14" s="113">
        <f ca="1">IF(ISERROR(VLOOKUP(E14,'ETAPE 3'!$C$3:$K$17,8,0)),"",VLOOKUP(E14,'ETAPE 3'!$C$3:$K$17,8,0))</f>
        <v>4</v>
      </c>
      <c r="L14" s="112">
        <f ca="1">IF(ISERROR(VLOOKUP(E14,'ETAPE 4'!$C$3:$K$16,7,0)),"",VLOOKUP(E14,'ETAPE 4'!$C$3:$K$16,7,0))</f>
        <v>3</v>
      </c>
      <c r="M14" s="113">
        <f ca="1">IF(ISERROR(VLOOKUP(E14,'ETAPE 4'!$C$3:$K$17,8,0)),"",VLOOKUP(E14,'ETAPE 4'!$C$3:$K$17,8,0))</f>
        <v>10</v>
      </c>
      <c r="N14" s="112" t="str">
        <f>IF(ISERROR(VLOOKUP(E14,'ETAPE 5'!$C$3:$K$16,7,0)),"",VLOOKUP(E14,'ETAPE 5'!$C$3:$K$16,7,0))</f>
        <v>-</v>
      </c>
      <c r="O14" s="113" t="str">
        <f ca="1">IF(ISERROR(VLOOKUP(E14,'ETAPE 5'!$C$3:$K$17,8,0)),"",VLOOKUP(E14,'ETAPE 5'!$C$3:$K$17,8,0))</f>
        <v>0</v>
      </c>
      <c r="P14" s="112" t="str">
        <f>IF(ISERROR(VLOOKUP(E14,'ETAPE 6'!$C$3:$K$16,7,0)),"",VLOOKUP(E14,'ETAPE 6'!$C$3:$K$16,7,0))</f>
        <v>-</v>
      </c>
      <c r="Q14" s="113" t="str">
        <f ca="1">IF(ISERROR(VLOOKUP(E14,'ETAPE 6'!$C$3:$K$17,8,0)),"",VLOOKUP(E14,'ETAPE 6'!$C$3:$K$17,8,0))</f>
        <v>0</v>
      </c>
      <c r="R14" s="112" t="str">
        <f>IF(ISERROR(VLOOKUP(E14,'ETAPE 7'!$C$3:$K$16,7,0)),"",VLOOKUP(E14,'ETAPE 7'!$C$3:$K$16,7,0))</f>
        <v>-</v>
      </c>
      <c r="S14" s="113" t="str">
        <f ca="1">IF(ISERROR(VLOOKUP(E14,'ETAPE 7'!$C$3:$K$17,8,0)),"",VLOOKUP(E14,'ETAPE 7'!$C$3:$K$17,8,0))</f>
        <v>0</v>
      </c>
      <c r="T14" s="112" t="str">
        <f>IF(ISERROR(VLOOKUP(E14,'ETAPE 8'!$C$3:$K$16,7,0)),"",VLOOKUP(E14,'ETAPE 8'!$C$3:$K$16,7,0))</f>
        <v>-</v>
      </c>
      <c r="U14" s="113" t="str">
        <f ca="1">IF(ISERROR(VLOOKUP(E14,'ETAPE 8'!$C$3:$K$17,8,0)),"",VLOOKUP(E14,'ETAPE 8'!$C$3:$K$17,8,0))</f>
        <v>0</v>
      </c>
      <c r="V14" s="112" t="str">
        <f>IF(ISERROR(VLOOKUP(E14,'ETAPE 9'!$C$3:$K$16,7,0)),"",VLOOKUP(E14,'ETAPE 9'!$C$3:$K$16,7,0))</f>
        <v>-</v>
      </c>
      <c r="W14" s="113" t="str">
        <f ca="1">IF(ISERROR(VLOOKUP(E14,'ETAPE 9'!$C$3:$K$17,8,0)),"",VLOOKUP(E14,'ETAPE 9'!$C$3:$K$17,8,0))</f>
        <v>0</v>
      </c>
      <c r="X14" s="112" t="str">
        <f>IF(ISERROR(VLOOKUP(E14,'ETAPE 10'!$C$3:$K$16,7,0)),"",VLOOKUP(E14,'ETAPE 10'!$C$3:$K$16,7,0))</f>
        <v>-</v>
      </c>
      <c r="Y14" s="113" t="str">
        <f ca="1">IF(ISERROR(VLOOKUP(E14,'ETAPE 10'!$C$3:$K$17,8,0)),"",VLOOKUP(E14,'ETAPE 10'!$C$3:$K$17,8,0))</f>
        <v>0</v>
      </c>
      <c r="Z14" s="92">
        <f t="shared" ca="1" si="3"/>
        <v>47</v>
      </c>
      <c r="AA14" s="118">
        <f t="shared" ca="1" si="4"/>
        <v>47</v>
      </c>
      <c r="AB14" s="119">
        <f t="shared" ca="1" si="1"/>
        <v>47.1</v>
      </c>
    </row>
    <row r="15" spans="1:28" ht="18.75" hidden="1" customHeight="1" x14ac:dyDescent="0.35">
      <c r="A15" s="116">
        <f t="shared" ca="1" si="5"/>
        <v>12</v>
      </c>
      <c r="B15" s="120">
        <f t="shared" ca="1" si="2"/>
        <v>13</v>
      </c>
      <c r="C15" s="98">
        <v>11</v>
      </c>
      <c r="D15" s="95" t="str">
        <f>IF('LISTING EQUIPES'!B12="","",'LISTING EQUIPES'!B12)</f>
        <v>TRAINING CENTER 2</v>
      </c>
      <c r="E15" s="95">
        <v>11</v>
      </c>
      <c r="F15" s="112">
        <f ca="1">IF(ISERROR(VLOOKUP(E15,'ETAPE 1'!$C$3:$K$17,7,0)),"",VLOOKUP(E15,'ETAPE 1'!$C$3:$K$17,7,0))</f>
        <v>11</v>
      </c>
      <c r="G15" s="113">
        <f ca="1">IF(ISERROR(VLOOKUP(E15,'ETAPE 1'!$C$3:$K$17,8,0)),"",VLOOKUP(E15,'ETAPE 1'!$C$3:$K$17,8,0))</f>
        <v>2</v>
      </c>
      <c r="H15" s="112" t="str">
        <f>IF(ISERROR(VLOOKUP(E15,'ETAPE 2'!$C$3:$K$17,7,0)),"",VLOOKUP(E15,'ETAPE 2'!$C$3:$K$17,7,0))</f>
        <v>-</v>
      </c>
      <c r="I15" s="113" t="str">
        <f ca="1">IF(ISERROR(VLOOKUP(E15,'ETAPE 2'!$C$3:$K$17,8,0)),"",VLOOKUP(E15,'ETAPE 2'!$C$3:$K$17,8,0))</f>
        <v>0</v>
      </c>
      <c r="J15" s="112">
        <f ca="1">IF(ISERROR(VLOOKUP(E15,'ETAPE 3'!$C$3:$K$17,7,0)),"",VLOOKUP(E15,'ETAPE 3'!$C$3:$K$17,7,0))</f>
        <v>6</v>
      </c>
      <c r="K15" s="113">
        <f ca="1">IF(ISERROR(VLOOKUP(E15,'ETAPE 3'!$C$3:$K$17,8,0)),"",VLOOKUP(E15,'ETAPE 3'!$C$3:$K$17,8,0))</f>
        <v>12</v>
      </c>
      <c r="L15" s="112" t="str">
        <f>IF(ISERROR(VLOOKUP(E15,'ETAPE 4'!$C$3:$K$16,7,0)),"",VLOOKUP(E15,'ETAPE 4'!$C$3:$K$16,7,0))</f>
        <v>-</v>
      </c>
      <c r="M15" s="113" t="str">
        <f ca="1">IF(ISERROR(VLOOKUP(E15,'ETAPE 4'!$C$3:$K$17,8,0)),"",VLOOKUP(E15,'ETAPE 4'!$C$3:$K$17,8,0))</f>
        <v>0</v>
      </c>
      <c r="N15" s="112" t="str">
        <f>IF(ISERROR(VLOOKUP(E15,'ETAPE 5'!$C$3:$K$16,7,0)),"",VLOOKUP(E15,'ETAPE 5'!$C$3:$K$16,7,0))</f>
        <v>-</v>
      </c>
      <c r="O15" s="113" t="str">
        <f ca="1">IF(ISERROR(VLOOKUP(E15,'ETAPE 5'!$C$3:$K$17,8,0)),"",VLOOKUP(E15,'ETAPE 5'!$C$3:$K$17,8,0))</f>
        <v>0</v>
      </c>
      <c r="P15" s="112" t="str">
        <f>IF(ISERROR(VLOOKUP(E15,'ETAPE 6'!$C$3:$K$16,7,0)),"",VLOOKUP(E15,'ETAPE 6'!$C$3:$K$16,7,0))</f>
        <v>-</v>
      </c>
      <c r="Q15" s="113" t="str">
        <f ca="1">IF(ISERROR(VLOOKUP(E15,'ETAPE 6'!$C$3:$K$17,8,0)),"",VLOOKUP(E15,'ETAPE 6'!$C$3:$K$17,8,0))</f>
        <v>0</v>
      </c>
      <c r="R15" s="112" t="str">
        <f>IF(ISERROR(VLOOKUP(E15,'ETAPE 7'!$C$3:$K$16,7,0)),"",VLOOKUP(E15,'ETAPE 7'!$C$3:$K$16,7,0))</f>
        <v>-</v>
      </c>
      <c r="S15" s="113" t="str">
        <f ca="1">IF(ISERROR(VLOOKUP(E15,'ETAPE 7'!$C$3:$K$17,8,0)),"",VLOOKUP(E15,'ETAPE 7'!$C$3:$K$17,8,0))</f>
        <v>0</v>
      </c>
      <c r="T15" s="112" t="str">
        <f>IF(ISERROR(VLOOKUP(E15,'ETAPE 8'!$C$3:$K$16,7,0)),"",VLOOKUP(E15,'ETAPE 8'!$C$3:$K$16,7,0))</f>
        <v>-</v>
      </c>
      <c r="U15" s="113" t="str">
        <f ca="1">IF(ISERROR(VLOOKUP(E15,'ETAPE 8'!$C$3:$K$17,8,0)),"",VLOOKUP(E15,'ETAPE 8'!$C$3:$K$17,8,0))</f>
        <v>0</v>
      </c>
      <c r="V15" s="112" t="str">
        <f>IF(ISERROR(VLOOKUP(E15,'ETAPE 9'!$C$3:$K$16,7,0)),"",VLOOKUP(E15,'ETAPE 9'!$C$3:$K$16,7,0))</f>
        <v>-</v>
      </c>
      <c r="W15" s="113" t="str">
        <f ca="1">IF(ISERROR(VLOOKUP(E15,'ETAPE 9'!$C$3:$K$17,8,0)),"",VLOOKUP(E15,'ETAPE 9'!$C$3:$K$17,8,0))</f>
        <v>0</v>
      </c>
      <c r="X15" s="112" t="str">
        <f>IF(ISERROR(VLOOKUP(E15,'ETAPE 10'!$C$3:$K$16,7,0)),"",VLOOKUP(E15,'ETAPE 10'!$C$3:$K$16,7,0))</f>
        <v>-</v>
      </c>
      <c r="Y15" s="113" t="str">
        <f ca="1">IF(ISERROR(VLOOKUP(E15,'ETAPE 10'!$C$3:$K$17,8,0)),"",VLOOKUP(E15,'ETAPE 10'!$C$3:$K$17,8,0))</f>
        <v>0</v>
      </c>
      <c r="Z15" s="92">
        <f t="shared" ca="1" si="3"/>
        <v>14</v>
      </c>
      <c r="AA15" s="118">
        <f t="shared" ca="1" si="4"/>
        <v>14</v>
      </c>
      <c r="AB15" s="119">
        <f t="shared" ca="1" si="1"/>
        <v>14.11</v>
      </c>
    </row>
    <row r="16" spans="1:28" ht="18.75" hidden="1" customHeight="1" x14ac:dyDescent="0.35">
      <c r="A16" s="116">
        <f t="shared" ca="1" si="5"/>
        <v>11</v>
      </c>
      <c r="B16" s="120">
        <f t="shared" ca="1" si="2"/>
        <v>12</v>
      </c>
      <c r="C16" s="98">
        <v>12</v>
      </c>
      <c r="D16" s="95" t="str">
        <f>IF('LISTING EQUIPES'!B13="","",'LISTING EQUIPES'!B13)</f>
        <v>COTE BLEUE</v>
      </c>
      <c r="E16" s="95">
        <v>12</v>
      </c>
      <c r="F16" s="112">
        <f ca="1">IF(ISERROR(VLOOKUP(E16,'ETAPE 1'!$C$3:$K$17,7,0)),"",VLOOKUP(E16,'ETAPE 1'!$C$3:$K$17,7,0))</f>
        <v>12</v>
      </c>
      <c r="G16" s="113">
        <f ca="1">IF(ISERROR(VLOOKUP(E16,'ETAPE 1'!$C$3:$K$17,8,0)),"",VLOOKUP(E16,'ETAPE 1'!$C$3:$K$17,8,0))</f>
        <v>0</v>
      </c>
      <c r="H16" s="112">
        <f ca="1">IF(ISERROR(VLOOKUP(E16,'ETAPE 2'!$C$3:$K$17,7,0)),"",VLOOKUP(E16,'ETAPE 2'!$C$3:$K$17,7,0))</f>
        <v>10</v>
      </c>
      <c r="I16" s="113">
        <f ca="1">IF(ISERROR(VLOOKUP(E16,'ETAPE 2'!$C$3:$K$17,8,0)),"",VLOOKUP(E16,'ETAPE 2'!$C$3:$K$17,8,0))</f>
        <v>6</v>
      </c>
      <c r="J16" s="112">
        <f ca="1">IF(ISERROR(VLOOKUP(E16,'ETAPE 3'!$C$3:$K$17,7,0)),"",VLOOKUP(E16,'ETAPE 3'!$C$3:$K$17,7,0))</f>
        <v>8</v>
      </c>
      <c r="K16" s="113">
        <f ca="1">IF(ISERROR(VLOOKUP(E16,'ETAPE 3'!$C$3:$K$17,8,0)),"",VLOOKUP(E16,'ETAPE 3'!$C$3:$K$17,8,0))</f>
        <v>8</v>
      </c>
      <c r="L16" s="112">
        <f ca="1">IF(ISERROR(VLOOKUP(E16,'ETAPE 4'!$C$3:$K$16,7,0)),"",VLOOKUP(E16,'ETAPE 4'!$C$3:$K$16,7,0))</f>
        <v>6</v>
      </c>
      <c r="M16" s="113">
        <f ca="1">IF(ISERROR(VLOOKUP(E16,'ETAPE 4'!$C$3:$K$17,8,0)),"",VLOOKUP(E16,'ETAPE 4'!$C$3:$K$17,8,0))</f>
        <v>4</v>
      </c>
      <c r="N16" s="112" t="str">
        <f>IF(ISERROR(VLOOKUP(E16,'ETAPE 5'!$C$3:$K$16,7,0)),"",VLOOKUP(E16,'ETAPE 5'!$C$3:$K$16,7,0))</f>
        <v>-</v>
      </c>
      <c r="O16" s="113" t="str">
        <f ca="1">IF(ISERROR(VLOOKUP(E16,'ETAPE 5'!$C$3:$K$17,8,0)),"",VLOOKUP(E16,'ETAPE 5'!$C$3:$K$17,8,0))</f>
        <v>0</v>
      </c>
      <c r="P16" s="112" t="str">
        <f>IF(ISERROR(VLOOKUP(E16,'ETAPE 6'!$C$3:$K$16,7,0)),"",VLOOKUP(E16,'ETAPE 6'!$C$3:$K$16,7,0))</f>
        <v>-</v>
      </c>
      <c r="Q16" s="113" t="str">
        <f ca="1">IF(ISERROR(VLOOKUP(E16,'ETAPE 6'!$C$3:$K$17,8,0)),"",VLOOKUP(E16,'ETAPE 6'!$C$3:$K$17,8,0))</f>
        <v>0</v>
      </c>
      <c r="R16" s="112" t="str">
        <f>IF(ISERROR(VLOOKUP(E16,'ETAPE 7'!$C$3:$K$16,7,0)),"",VLOOKUP(E16,'ETAPE 7'!$C$3:$K$16,7,0))</f>
        <v>-</v>
      </c>
      <c r="S16" s="113" t="str">
        <f ca="1">IF(ISERROR(VLOOKUP(E16,'ETAPE 7'!$C$3:$K$17,8,0)),"",VLOOKUP(E16,'ETAPE 7'!$C$3:$K$17,8,0))</f>
        <v>0</v>
      </c>
      <c r="T16" s="112" t="str">
        <f>IF(ISERROR(VLOOKUP(E16,'ETAPE 8'!$C$3:$K$16,7,0)),"",VLOOKUP(E16,'ETAPE 8'!$C$3:$K$16,7,0))</f>
        <v>-</v>
      </c>
      <c r="U16" s="113" t="str">
        <f ca="1">IF(ISERROR(VLOOKUP(E16,'ETAPE 8'!$C$3:$K$17,8,0)),"",VLOOKUP(E16,'ETAPE 8'!$C$3:$K$17,8,0))</f>
        <v>0</v>
      </c>
      <c r="V16" s="112" t="str">
        <f>IF(ISERROR(VLOOKUP(E16,'ETAPE 9'!$C$3:$K$16,7,0)),"",VLOOKUP(E16,'ETAPE 9'!$C$3:$K$16,7,0))</f>
        <v>-</v>
      </c>
      <c r="W16" s="113" t="str">
        <f ca="1">IF(ISERROR(VLOOKUP(E16,'ETAPE 9'!$C$3:$K$17,8,0)),"",VLOOKUP(E16,'ETAPE 9'!$C$3:$K$17,8,0))</f>
        <v>0</v>
      </c>
      <c r="X16" s="112" t="str">
        <f>IF(ISERROR(VLOOKUP(E16,'ETAPE 10'!$C$3:$K$16,7,0)),"",VLOOKUP(E16,'ETAPE 10'!$C$3:$K$16,7,0))</f>
        <v>-</v>
      </c>
      <c r="Y16" s="113" t="str">
        <f ca="1">IF(ISERROR(VLOOKUP(E16,'ETAPE 10'!$C$3:$K$17,8,0)),"",VLOOKUP(E16,'ETAPE 10'!$C$3:$K$17,8,0))</f>
        <v>0</v>
      </c>
      <c r="Z16" s="92">
        <f t="shared" ca="1" si="3"/>
        <v>18</v>
      </c>
      <c r="AA16" s="118">
        <f t="shared" ca="1" si="4"/>
        <v>18</v>
      </c>
      <c r="AB16" s="119">
        <f t="shared" ca="1" si="1"/>
        <v>18.12</v>
      </c>
    </row>
    <row r="17" spans="1:28" ht="18.75" hidden="1" customHeight="1" x14ac:dyDescent="0.35">
      <c r="A17" s="116">
        <f t="shared" ca="1" si="5"/>
        <v>14</v>
      </c>
      <c r="B17" s="120">
        <f t="shared" ca="1" si="2"/>
        <v>15</v>
      </c>
      <c r="C17" s="98">
        <v>13</v>
      </c>
      <c r="D17" s="95" t="str">
        <f>IF('LISTING EQUIPES'!B14="","",'LISTING EQUIPES'!B14)</f>
        <v>AIX EN PROVENCE</v>
      </c>
      <c r="E17" s="95">
        <v>13</v>
      </c>
      <c r="F17" s="112" t="str">
        <f>IF(ISERROR(VLOOKUP(E17,'ETAPE 1'!$C$3:$K$17,7,0)),"",VLOOKUP(E17,'ETAPE 1'!$C$3:$K$17,7,0))</f>
        <v>-</v>
      </c>
      <c r="G17" s="113" t="str">
        <f ca="1">IF(ISERROR(VLOOKUP(E17,'ETAPE 1'!$C$3:$K$17,8,0)),"",VLOOKUP(E17,'ETAPE 1'!$C$3:$K$17,8,0))</f>
        <v>0</v>
      </c>
      <c r="H17" s="112">
        <f ca="1">IF(ISERROR(VLOOKUP(E17,'ETAPE 2'!$C$3:$K$17,7,0)),"",VLOOKUP(E17,'ETAPE 2'!$C$3:$K$17,7,0))</f>
        <v>12</v>
      </c>
      <c r="I17" s="113">
        <f ca="1">IF(ISERROR(VLOOKUP(E17,'ETAPE 2'!$C$3:$K$17,8,0)),"",VLOOKUP(E17,'ETAPE 2'!$C$3:$K$17,8,0))</f>
        <v>2</v>
      </c>
      <c r="J17" s="112">
        <f ca="1">IF(ISERROR(VLOOKUP(E17,'ETAPE 3'!$C$3:$K$17,7,0)),"",VLOOKUP(E17,'ETAPE 3'!$C$3:$K$17,7,0))</f>
        <v>12</v>
      </c>
      <c r="K17" s="113">
        <f ca="1">IF(ISERROR(VLOOKUP(E17,'ETAPE 3'!$C$3:$K$17,8,0)),"",VLOOKUP(E17,'ETAPE 3'!$C$3:$K$17,8,0))</f>
        <v>0</v>
      </c>
      <c r="L17" s="112">
        <f ca="1">IF(ISERROR(VLOOKUP(E17,'ETAPE 4'!$C$3:$K$16,7,0)),"",VLOOKUP(E17,'ETAPE 4'!$C$3:$K$16,7,0))</f>
        <v>8</v>
      </c>
      <c r="M17" s="113">
        <f ca="1">IF(ISERROR(VLOOKUP(E17,'ETAPE 4'!$C$3:$K$17,8,0)),"",VLOOKUP(E17,'ETAPE 4'!$C$3:$K$17,8,0))</f>
        <v>0</v>
      </c>
      <c r="N17" s="112" t="str">
        <f>IF(ISERROR(VLOOKUP(E17,'ETAPE 5'!$C$3:$K$16,7,0)),"",VLOOKUP(E17,'ETAPE 5'!$C$3:$K$16,7,0))</f>
        <v>-</v>
      </c>
      <c r="O17" s="113" t="str">
        <f ca="1">IF(ISERROR(VLOOKUP(E17,'ETAPE 5'!$C$3:$K$17,8,0)),"",VLOOKUP(E17,'ETAPE 5'!$C$3:$K$17,8,0))</f>
        <v>0</v>
      </c>
      <c r="P17" s="112" t="str">
        <f>IF(ISERROR(VLOOKUP(E17,'ETAPE 6'!$C$3:$K$16,7,0)),"",VLOOKUP(E17,'ETAPE 6'!$C$3:$K$16,7,0))</f>
        <v>-</v>
      </c>
      <c r="Q17" s="113" t="str">
        <f ca="1">IF(ISERROR(VLOOKUP(E17,'ETAPE 6'!$C$3:$K$17,8,0)),"",VLOOKUP(E17,'ETAPE 6'!$C$3:$K$17,8,0))</f>
        <v>0</v>
      </c>
      <c r="R17" s="112" t="str">
        <f>IF(ISERROR(VLOOKUP(E17,'ETAPE 7'!$C$3:$K$16,7,0)),"",VLOOKUP(E17,'ETAPE 7'!$C$3:$K$16,7,0))</f>
        <v>-</v>
      </c>
      <c r="S17" s="113" t="str">
        <f ca="1">IF(ISERROR(VLOOKUP(E17,'ETAPE 7'!$C$3:$K$17,8,0)),"",VLOOKUP(E17,'ETAPE 7'!$C$3:$K$17,8,0))</f>
        <v>0</v>
      </c>
      <c r="T17" s="112" t="str">
        <f>IF(ISERROR(VLOOKUP(E17,'ETAPE 8'!$C$3:$K$16,7,0)),"",VLOOKUP(E17,'ETAPE 8'!$C$3:$K$16,7,0))</f>
        <v>-</v>
      </c>
      <c r="U17" s="113" t="str">
        <f ca="1">IF(ISERROR(VLOOKUP(E17,'ETAPE 8'!$C$3:$K$17,8,0)),"",VLOOKUP(E17,'ETAPE 8'!$C$3:$K$17,8,0))</f>
        <v>0</v>
      </c>
      <c r="V17" s="112" t="str">
        <f>IF(ISERROR(VLOOKUP(E17,'ETAPE 9'!$C$3:$K$16,7,0)),"",VLOOKUP(E17,'ETAPE 9'!$C$3:$K$16,7,0))</f>
        <v>-</v>
      </c>
      <c r="W17" s="113" t="str">
        <f ca="1">IF(ISERROR(VLOOKUP(E17,'ETAPE 9'!$C$3:$K$17,8,0)),"",VLOOKUP(E17,'ETAPE 9'!$C$3:$K$17,8,0))</f>
        <v>0</v>
      </c>
      <c r="X17" s="112" t="str">
        <f>IF(ISERROR(VLOOKUP(E17,'ETAPE 10'!$C$3:$K$16,7,0)),"",VLOOKUP(E17,'ETAPE 10'!$C$3:$K$16,7,0))</f>
        <v>-</v>
      </c>
      <c r="Y17" s="113" t="str">
        <f ca="1">IF(ISERROR(VLOOKUP(E17,'ETAPE 10'!$C$3:$K$17,8,0)),"",VLOOKUP(E17,'ETAPE 10'!$C$3:$K$17,8,0))</f>
        <v>0</v>
      </c>
      <c r="Z17" s="92">
        <f t="shared" ca="1" si="3"/>
        <v>2</v>
      </c>
      <c r="AA17" s="118">
        <f t="shared" ca="1" si="4"/>
        <v>2</v>
      </c>
      <c r="AB17" s="119">
        <f t="shared" ca="1" si="1"/>
        <v>2.13</v>
      </c>
    </row>
    <row r="18" spans="1:28" ht="18.75" hidden="1" customHeight="1" x14ac:dyDescent="0.35">
      <c r="A18" s="116">
        <f t="shared" ca="1" si="5"/>
        <v>8</v>
      </c>
      <c r="B18" s="120">
        <f t="shared" ca="1" si="2"/>
        <v>8</v>
      </c>
      <c r="C18" s="98">
        <v>14</v>
      </c>
      <c r="D18" s="95" t="str">
        <f>IF('LISTING EQUIPES'!B15="","",'LISTING EQUIPES'!B15)</f>
        <v>CABRE D'OR</v>
      </c>
      <c r="E18" s="95">
        <v>14</v>
      </c>
      <c r="F18" s="112" t="str">
        <f>IF(ISERROR(VLOOKUP(E18,'ETAPE 1'!$C$3:$K$17,7,0)),"",VLOOKUP(E18,'ETAPE 1'!$C$3:$K$17,7,0))</f>
        <v>-</v>
      </c>
      <c r="G18" s="113" t="str">
        <f ca="1">IF(ISERROR(VLOOKUP(E18,'ETAPE 1'!$C$3:$K$17,8,0)),"",VLOOKUP(E18,'ETAPE 1'!$C$3:$K$17,8,0))</f>
        <v>0</v>
      </c>
      <c r="H18" s="112">
        <f ca="1">IF(ISERROR(VLOOKUP(E18,'ETAPE 2'!$C$3:$K$17,7,0)),"",VLOOKUP(E18,'ETAPE 2'!$C$3:$K$17,7,0))</f>
        <v>7</v>
      </c>
      <c r="I18" s="113">
        <f ca="1">IF(ISERROR(VLOOKUP(E18,'ETAPE 2'!$C$3:$K$17,8,0)),"",VLOOKUP(E18,'ETAPE 2'!$C$3:$K$17,8,0))</f>
        <v>12</v>
      </c>
      <c r="J18" s="112">
        <f ca="1">IF(ISERROR(VLOOKUP(E18,'ETAPE 3'!$C$3:$K$17,7,0)),"",VLOOKUP(E18,'ETAPE 3'!$C$3:$K$17,7,0))</f>
        <v>7</v>
      </c>
      <c r="K18" s="113">
        <f ca="1">IF(ISERROR(VLOOKUP(E18,'ETAPE 3'!$C$3:$K$17,8,0)),"",VLOOKUP(E18,'ETAPE 3'!$C$3:$K$17,8,0))</f>
        <v>10</v>
      </c>
      <c r="L18" s="112">
        <f ca="1">IF(ISERROR(VLOOKUP(E18,'ETAPE 4'!$C$3:$K$16,7,0)),"",VLOOKUP(E18,'ETAPE 4'!$C$3:$K$16,7,0))</f>
        <v>5</v>
      </c>
      <c r="M18" s="113">
        <f ca="1">IF(ISERROR(VLOOKUP(E18,'ETAPE 4'!$C$3:$K$17,8,0)),"",VLOOKUP(E18,'ETAPE 4'!$C$3:$K$17,8,0))</f>
        <v>6</v>
      </c>
      <c r="N18" s="112" t="str">
        <f>IF(ISERROR(VLOOKUP(E18,'ETAPE 5'!$C$3:$K$16,7,0)),"",VLOOKUP(E18,'ETAPE 5'!$C$3:$K$16,7,0))</f>
        <v>-</v>
      </c>
      <c r="O18" s="113" t="str">
        <f ca="1">IF(ISERROR(VLOOKUP(E18,'ETAPE 5'!$C$3:$K$17,8,0)),"",VLOOKUP(E18,'ETAPE 5'!$C$3:$K$17,8,0))</f>
        <v>0</v>
      </c>
      <c r="P18" s="112" t="str">
        <f>IF(ISERROR(VLOOKUP(E18,'ETAPE 6'!$C$3:$K$16,7,0)),"",VLOOKUP(E18,'ETAPE 6'!$C$3:$K$16,7,0))</f>
        <v>-</v>
      </c>
      <c r="Q18" s="113" t="str">
        <f ca="1">IF(ISERROR(VLOOKUP(E18,'ETAPE 6'!$C$3:$K$17,8,0)),"",VLOOKUP(E18,'ETAPE 6'!$C$3:$K$17,8,0))</f>
        <v>0</v>
      </c>
      <c r="R18" s="112" t="str">
        <f>IF(ISERROR(VLOOKUP(E18,'ETAPE 7'!$C$3:$K$16,7,0)),"",VLOOKUP(E18,'ETAPE 7'!$C$3:$K$16,7,0))</f>
        <v>-</v>
      </c>
      <c r="S18" s="113" t="str">
        <f ca="1">IF(ISERROR(VLOOKUP(E18,'ETAPE 7'!$C$3:$K$17,8,0)),"",VLOOKUP(E18,'ETAPE 7'!$C$3:$K$17,8,0))</f>
        <v>0</v>
      </c>
      <c r="T18" s="112" t="str">
        <f>IF(ISERROR(VLOOKUP(E18,'ETAPE 8'!$C$3:$K$16,7,0)),"",VLOOKUP(E18,'ETAPE 8'!$C$3:$K$16,7,0))</f>
        <v>-</v>
      </c>
      <c r="U18" s="113" t="str">
        <f ca="1">IF(ISERROR(VLOOKUP(E18,'ETAPE 8'!$C$3:$K$17,8,0)),"",VLOOKUP(E18,'ETAPE 8'!$C$3:$K$17,8,0))</f>
        <v>0</v>
      </c>
      <c r="V18" s="112" t="str">
        <f>IF(ISERROR(VLOOKUP(E18,'ETAPE 9'!$C$3:$K$16,7,0)),"",VLOOKUP(E18,'ETAPE 9'!$C$3:$K$16,7,0))</f>
        <v>-</v>
      </c>
      <c r="W18" s="113" t="str">
        <f ca="1">IF(ISERROR(VLOOKUP(E18,'ETAPE 9'!$C$3:$K$17,8,0)),"",VLOOKUP(E18,'ETAPE 9'!$C$3:$K$17,8,0))</f>
        <v>0</v>
      </c>
      <c r="X18" s="112" t="str">
        <f>IF(ISERROR(VLOOKUP(E18,'ETAPE 10'!$C$3:$K$16,7,0)),"",VLOOKUP(E18,'ETAPE 10'!$C$3:$K$16,7,0))</f>
        <v>-</v>
      </c>
      <c r="Y18" s="113" t="str">
        <f ca="1">IF(ISERROR(VLOOKUP(E18,'ETAPE 10'!$C$3:$K$17,8,0)),"",VLOOKUP(E18,'ETAPE 10'!$C$3:$K$17,8,0))</f>
        <v>0</v>
      </c>
      <c r="Z18" s="92">
        <f t="shared" ca="1" si="3"/>
        <v>28</v>
      </c>
      <c r="AA18" s="118">
        <f t="shared" ca="1" si="4"/>
        <v>28</v>
      </c>
      <c r="AB18" s="119">
        <f ca="1">IF(D18="",-1000,0)+$Z18+C18/100</f>
        <v>28.14</v>
      </c>
    </row>
    <row r="19" spans="1:28" ht="18.75" hidden="1" customHeight="1" x14ac:dyDescent="0.35">
      <c r="A19" s="116">
        <f t="shared" ref="A19" ca="1" si="6">RANK(AA19,$AA$5:$AA$18)</f>
        <v>10</v>
      </c>
      <c r="B19" s="120">
        <f t="shared" ca="1" si="2"/>
        <v>10</v>
      </c>
      <c r="C19" s="98">
        <v>15</v>
      </c>
      <c r="D19" s="95" t="str">
        <f>IF('LISTING EQUIPES'!B16="","",'LISTING EQUIPES'!B16)</f>
        <v>MIRAMAS</v>
      </c>
      <c r="E19" s="95">
        <v>15</v>
      </c>
      <c r="F19" s="112" t="str">
        <f>IF(ISERROR(VLOOKUP(E19,'ETAPE 1'!$C$3:$K$17,7,0)),"",VLOOKUP(E19,'ETAPE 1'!$C$3:$K$17,7,0))</f>
        <v>-</v>
      </c>
      <c r="G19" s="113" t="str">
        <f ca="1">IF(ISERROR(VLOOKUP(E19,'ETAPE 1'!$C$3:$K$17,8,0)),"",VLOOKUP(E19,'ETAPE 1'!$C$3:$K$17,8,0))</f>
        <v>0</v>
      </c>
      <c r="H19" s="112" t="str">
        <f>IF(ISERROR(VLOOKUP(E19,'ETAPE 2'!$C$3:$K$17,7,0)),"",VLOOKUP(E19,'ETAPE 2'!$C$3:$K$17,7,0))</f>
        <v>-</v>
      </c>
      <c r="I19" s="113" t="str">
        <f ca="1">IF(ISERROR(VLOOKUP(E19,'ETAPE 2'!$C$3:$K$17,8,0)),"",VLOOKUP(E19,'ETAPE 2'!$C$3:$K$17,8,0))</f>
        <v>0</v>
      </c>
      <c r="J19" s="112">
        <f ca="1">IF(ISERROR(VLOOKUP(E19,'ETAPE 3'!$C$3:$K$17,7,0)),"",VLOOKUP(E19,'ETAPE 3'!$C$3:$K$17,7,0))</f>
        <v>1</v>
      </c>
      <c r="K19" s="113">
        <f ca="1">IF(ISERROR(VLOOKUP(E19,'ETAPE 3'!$C$3:$K$17,8,0)),"",VLOOKUP(E19,'ETAPE 3'!$C$3:$K$17,8,0))</f>
        <v>22</v>
      </c>
      <c r="L19" s="112" t="str">
        <f>IF(ISERROR(VLOOKUP(E19,'ETAPE 4'!$C$3:$K$16,7,0)),"",VLOOKUP(E19,'ETAPE 4'!$C$3:$K$16,7,0))</f>
        <v/>
      </c>
      <c r="M19" s="113" t="str">
        <f ca="1">IF(ISERROR(VLOOKUP(E19,'ETAPE 4'!$C$3:$K$17,8,0)),"",VLOOKUP(E19,'ETAPE 4'!$C$3:$K$17,8,0))</f>
        <v>0</v>
      </c>
      <c r="N19" s="112" t="str">
        <f>IF(ISERROR(VLOOKUP(E19,'ETAPE 5'!$C$3:$K$16,7,0)),"",VLOOKUP(E19,'ETAPE 5'!$C$3:$K$16,7,0))</f>
        <v/>
      </c>
      <c r="O19" s="113" t="str">
        <f ca="1">IF(ISERROR(VLOOKUP(E19,'ETAPE 5'!$C$3:$K$17,8,0)),"",VLOOKUP(E19,'ETAPE 5'!$C$3:$K$17,8,0))</f>
        <v>0</v>
      </c>
      <c r="P19" s="112" t="str">
        <f>IF(ISERROR(VLOOKUP(E19,'ETAPE 6'!$C$3:$K$16,7,0)),"",VLOOKUP(E19,'ETAPE 6'!$C$3:$K$16,7,0))</f>
        <v/>
      </c>
      <c r="Q19" s="113" t="str">
        <f ca="1">IF(ISERROR(VLOOKUP(E19,'ETAPE 6'!$C$3:$K$17,8,0)),"",VLOOKUP(E19,'ETAPE 6'!$C$3:$K$17,8,0))</f>
        <v>0</v>
      </c>
      <c r="R19" s="112" t="str">
        <f>IF(ISERROR(VLOOKUP(E19,'ETAPE 7'!$C$3:$K$16,7,0)),"",VLOOKUP(E19,'ETAPE 7'!$C$3:$K$16,7,0))</f>
        <v/>
      </c>
      <c r="S19" s="113" t="str">
        <f ca="1">IF(ISERROR(VLOOKUP(E19,'ETAPE 7'!$C$3:$K$17,8,0)),"",VLOOKUP(E19,'ETAPE 7'!$C$3:$K$17,8,0))</f>
        <v>0</v>
      </c>
      <c r="T19" s="112" t="str">
        <f>IF(ISERROR(VLOOKUP(E19,'ETAPE 8'!$C$3:$K$16,7,0)),"",VLOOKUP(E19,'ETAPE 8'!$C$3:$K$16,7,0))</f>
        <v/>
      </c>
      <c r="U19" s="113" t="str">
        <f ca="1">IF(ISERROR(VLOOKUP(E19,'ETAPE 8'!$C$3:$K$17,8,0)),"",VLOOKUP(E19,'ETAPE 8'!$C$3:$K$17,8,0))</f>
        <v>0</v>
      </c>
      <c r="V19" s="112" t="str">
        <f>IF(ISERROR(VLOOKUP(E19,'ETAPE 9'!$C$3:$K$16,7,0)),"",VLOOKUP(E19,'ETAPE 9'!$C$3:$K$16,7,0))</f>
        <v/>
      </c>
      <c r="W19" s="113" t="str">
        <f ca="1">IF(ISERROR(VLOOKUP(E19,'ETAPE 9'!$C$3:$K$17,8,0)),"",VLOOKUP(E19,'ETAPE 9'!$C$3:$K$17,8,0))</f>
        <v>0</v>
      </c>
      <c r="X19" s="112" t="str">
        <f>IF(ISERROR(VLOOKUP(E19,'ETAPE 10'!$C$3:$K$16,7,0)),"",VLOOKUP(E19,'ETAPE 10'!$C$3:$K$16,7,0))</f>
        <v/>
      </c>
      <c r="Y19" s="113" t="str">
        <f ca="1">IF(ISERROR(VLOOKUP(E19,'ETAPE 10'!$C$3:$K$17,8,0)),"",VLOOKUP(E19,'ETAPE 10'!$C$3:$K$17,8,0))</f>
        <v>0</v>
      </c>
      <c r="Z19" s="92">
        <f t="shared" ref="Z19" ca="1" si="7">SUM(G19+I19+K19+M19+O19+Q19+S19+U19+W19+Y19)</f>
        <v>22</v>
      </c>
      <c r="AA19" s="118">
        <f t="shared" ca="1" si="4"/>
        <v>22</v>
      </c>
      <c r="AB19" s="119">
        <f ca="1">IF(D19="",-1000,0)+$Z19+C19/100</f>
        <v>22.15</v>
      </c>
    </row>
    <row r="20" spans="1:28" ht="15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ca="1">IF(D21="","",VLOOKUP($A21,$B$5:$Z$20,COLUMN()+1,FALSE))</f>
        <v>8</v>
      </c>
      <c r="D21" s="7" t="str">
        <f ca="1">VLOOKUP($A21,$B$5:$Z$19,COLUMN()-1,FALSE)</f>
        <v>SERVANES</v>
      </c>
      <c r="E21" s="121"/>
      <c r="F21" s="112">
        <f t="shared" ref="F21:O23" ca="1" si="8">IF($C21="","",VLOOKUP($A21,$B$5:$Z$19,COLUMN()-1,FALSE))</f>
        <v>2</v>
      </c>
      <c r="G21" s="113">
        <f t="shared" ca="1" si="8"/>
        <v>20</v>
      </c>
      <c r="H21" s="112">
        <f t="shared" ca="1" si="8"/>
        <v>2</v>
      </c>
      <c r="I21" s="113">
        <f t="shared" ca="1" si="8"/>
        <v>22</v>
      </c>
      <c r="J21" s="112">
        <f t="shared" ca="1" si="8"/>
        <v>5</v>
      </c>
      <c r="K21" s="113">
        <f t="shared" ca="1" si="8"/>
        <v>14</v>
      </c>
      <c r="L21" s="112">
        <f t="shared" ca="1" si="8"/>
        <v>2</v>
      </c>
      <c r="M21" s="113">
        <f t="shared" ca="1" si="8"/>
        <v>12</v>
      </c>
      <c r="N21" s="112" t="str">
        <f t="shared" ca="1" si="8"/>
        <v>-</v>
      </c>
      <c r="O21" s="113" t="str">
        <f t="shared" ca="1" si="8"/>
        <v>0</v>
      </c>
      <c r="P21" s="112" t="str">
        <f t="shared" ref="P21:Z23" ca="1" si="9">IF($C21="","",VLOOKUP($A21,$B$5:$Z$19,COLUMN()-1,FALSE))</f>
        <v>-</v>
      </c>
      <c r="Q21" s="113" t="str">
        <f t="shared" ca="1" si="9"/>
        <v>0</v>
      </c>
      <c r="R21" s="112" t="str">
        <f t="shared" ca="1" si="9"/>
        <v>-</v>
      </c>
      <c r="S21" s="113" t="str">
        <f t="shared" ca="1" si="9"/>
        <v>0</v>
      </c>
      <c r="T21" s="112" t="str">
        <f t="shared" ca="1" si="9"/>
        <v>-</v>
      </c>
      <c r="U21" s="113" t="str">
        <f t="shared" ca="1" si="9"/>
        <v>0</v>
      </c>
      <c r="V21" s="112" t="str">
        <f t="shared" ca="1" si="9"/>
        <v>-</v>
      </c>
      <c r="W21" s="113" t="str">
        <f t="shared" ca="1" si="9"/>
        <v>0</v>
      </c>
      <c r="X21" s="112" t="str">
        <f t="shared" ca="1" si="9"/>
        <v>-</v>
      </c>
      <c r="Y21" s="113" t="str">
        <f t="shared" ca="1" si="9"/>
        <v>0</v>
      </c>
      <c r="Z21" s="92">
        <f t="shared" ca="1" si="9"/>
        <v>68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2</v>
      </c>
      <c r="C22" s="20">
        <f t="shared" ref="C22:C35" ca="1" si="11">IF(D22="","",VLOOKUP($A22,$B$5:$Z$20,COLUMN()+1,FALSE))</f>
        <v>3</v>
      </c>
      <c r="D22" s="7" t="str">
        <f t="shared" ref="D22:D35" ca="1" si="12">VLOOKUP($A22,$B$5:$Z$19,COLUMN()-1,FALSE)</f>
        <v>BASTIDE DE LA SALETTE 1</v>
      </c>
      <c r="E22" s="121" t="str">
        <f ca="1">IF(AND(B22&lt;&gt;"",B21=B22),"Ex aequo","")</f>
        <v/>
      </c>
      <c r="F22" s="112">
        <f t="shared" ca="1" si="8"/>
        <v>7</v>
      </c>
      <c r="G22" s="113">
        <f t="shared" ca="1" si="8"/>
        <v>10</v>
      </c>
      <c r="H22" s="112">
        <f t="shared" ca="1" si="8"/>
        <v>6</v>
      </c>
      <c r="I22" s="113">
        <f t="shared" ca="1" si="8"/>
        <v>14</v>
      </c>
      <c r="J22" s="112">
        <f t="shared" ca="1" si="8"/>
        <v>3</v>
      </c>
      <c r="K22" s="113">
        <f t="shared" ca="1" si="8"/>
        <v>18</v>
      </c>
      <c r="L22" s="112">
        <f t="shared" ca="1" si="8"/>
        <v>1</v>
      </c>
      <c r="M22" s="113">
        <f t="shared" ca="1" si="8"/>
        <v>14</v>
      </c>
      <c r="N22" s="112" t="str">
        <f t="shared" ca="1" si="8"/>
        <v>-</v>
      </c>
      <c r="O22" s="113" t="str">
        <f t="shared" ca="1" si="8"/>
        <v>0</v>
      </c>
      <c r="P22" s="112" t="str">
        <f t="shared" ca="1" si="9"/>
        <v>-</v>
      </c>
      <c r="Q22" s="113" t="str">
        <f t="shared" ca="1" si="9"/>
        <v>0</v>
      </c>
      <c r="R22" s="112" t="str">
        <f t="shared" ca="1" si="9"/>
        <v>-</v>
      </c>
      <c r="S22" s="113" t="str">
        <f t="shared" ca="1" si="9"/>
        <v>0</v>
      </c>
      <c r="T22" s="112" t="str">
        <f t="shared" ca="1" si="9"/>
        <v>-</v>
      </c>
      <c r="U22" s="113" t="str">
        <f t="shared" ca="1" si="9"/>
        <v>0</v>
      </c>
      <c r="V22" s="112" t="str">
        <f t="shared" ca="1" si="9"/>
        <v>-</v>
      </c>
      <c r="W22" s="113" t="str">
        <f t="shared" ca="1" si="9"/>
        <v>0</v>
      </c>
      <c r="X22" s="112" t="str">
        <f t="shared" ca="1" si="9"/>
        <v>-</v>
      </c>
      <c r="Y22" s="113" t="str">
        <f t="shared" ca="1" si="9"/>
        <v>0</v>
      </c>
      <c r="Z22" s="92">
        <f t="shared" ca="1" si="9"/>
        <v>56</v>
      </c>
    </row>
    <row r="23" spans="1:28" ht="18.600000000000001" x14ac:dyDescent="0.35">
      <c r="A23" s="20">
        <v>3</v>
      </c>
      <c r="B23" s="20">
        <f t="shared" ca="1" si="10"/>
        <v>3</v>
      </c>
      <c r="C23" s="20">
        <f t="shared" ca="1" si="11"/>
        <v>10</v>
      </c>
      <c r="D23" s="7" t="str">
        <f t="shared" ca="1" si="12"/>
        <v>MANVILLE</v>
      </c>
      <c r="E23" s="121" t="str">
        <f t="shared" ref="E23:E34" ca="1" si="13">IF(AND(B23&lt;&gt;"",B22=B23),"Ex aequo","")</f>
        <v/>
      </c>
      <c r="F23" s="112">
        <f t="shared" ca="1" si="8"/>
        <v>3</v>
      </c>
      <c r="G23" s="113">
        <f t="shared" ca="1" si="8"/>
        <v>18</v>
      </c>
      <c r="H23" s="112">
        <f t="shared" ca="1" si="8"/>
        <v>4</v>
      </c>
      <c r="I23" s="113">
        <f t="shared" ca="1" si="8"/>
        <v>15</v>
      </c>
      <c r="J23" s="112">
        <f t="shared" ca="1" si="8"/>
        <v>10</v>
      </c>
      <c r="K23" s="113">
        <f t="shared" ca="1" si="8"/>
        <v>4</v>
      </c>
      <c r="L23" s="112">
        <f t="shared" ca="1" si="8"/>
        <v>3</v>
      </c>
      <c r="M23" s="113">
        <f t="shared" ca="1" si="8"/>
        <v>10</v>
      </c>
      <c r="N23" s="112" t="str">
        <f t="shared" ca="1" si="8"/>
        <v>-</v>
      </c>
      <c r="O23" s="113" t="str">
        <f t="shared" ca="1" si="8"/>
        <v>0</v>
      </c>
      <c r="P23" s="112" t="str">
        <f t="shared" ca="1" si="9"/>
        <v>-</v>
      </c>
      <c r="Q23" s="113" t="str">
        <f t="shared" ca="1" si="9"/>
        <v>0</v>
      </c>
      <c r="R23" s="112" t="str">
        <f t="shared" ca="1" si="9"/>
        <v>-</v>
      </c>
      <c r="S23" s="113" t="str">
        <f t="shared" ca="1" si="9"/>
        <v>0</v>
      </c>
      <c r="T23" s="112" t="str">
        <f t="shared" ca="1" si="9"/>
        <v>-</v>
      </c>
      <c r="U23" s="113" t="str">
        <f t="shared" ca="1" si="9"/>
        <v>0</v>
      </c>
      <c r="V23" s="112" t="str">
        <f t="shared" ca="1" si="9"/>
        <v>-</v>
      </c>
      <c r="W23" s="113" t="str">
        <f t="shared" ca="1" si="9"/>
        <v>0</v>
      </c>
      <c r="X23" s="112" t="str">
        <f t="shared" ca="1" si="9"/>
        <v>-</v>
      </c>
      <c r="Y23" s="113" t="str">
        <f t="shared" ca="1" si="9"/>
        <v>0</v>
      </c>
      <c r="Z23" s="92">
        <f t="shared" ca="1" si="9"/>
        <v>47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11"/>
        <v>2</v>
      </c>
      <c r="D24" s="7" t="str">
        <f t="shared" ca="1" si="12"/>
        <v>AIX GOLF</v>
      </c>
      <c r="E24" s="121" t="str">
        <f t="shared" ca="1" si="13"/>
        <v/>
      </c>
      <c r="F24" s="112">
        <f t="shared" ref="F24:U35" ca="1" si="14">IF($C24="","",VLOOKUP($A24,$B$5:$Z$19,COLUMN()-1,FALSE))</f>
        <v>4</v>
      </c>
      <c r="G24" s="113">
        <f t="shared" ca="1" si="14"/>
        <v>16</v>
      </c>
      <c r="H24" s="112">
        <f t="shared" ca="1" si="14"/>
        <v>8</v>
      </c>
      <c r="I24" s="113">
        <f t="shared" ca="1" si="14"/>
        <v>10</v>
      </c>
      <c r="J24" s="112">
        <f t="shared" ca="1" si="14"/>
        <v>2</v>
      </c>
      <c r="K24" s="113">
        <f t="shared" ca="1" si="14"/>
        <v>20</v>
      </c>
      <c r="L24" s="112" t="str">
        <f t="shared" ca="1" si="14"/>
        <v>-</v>
      </c>
      <c r="M24" s="113" t="str">
        <f t="shared" ca="1" si="14"/>
        <v>0</v>
      </c>
      <c r="N24" s="112" t="str">
        <f t="shared" ca="1" si="14"/>
        <v>-</v>
      </c>
      <c r="O24" s="113" t="str">
        <f t="shared" ca="1" si="14"/>
        <v>0</v>
      </c>
      <c r="P24" s="112" t="str">
        <f t="shared" ca="1" si="14"/>
        <v>-</v>
      </c>
      <c r="Q24" s="113" t="str">
        <f t="shared" ca="1" si="14"/>
        <v>0</v>
      </c>
      <c r="R24" s="112" t="str">
        <f t="shared" ca="1" si="14"/>
        <v>-</v>
      </c>
      <c r="S24" s="113" t="str">
        <f t="shared" ca="1" si="14"/>
        <v>0</v>
      </c>
      <c r="T24" s="112" t="str">
        <f t="shared" ca="1" si="14"/>
        <v>-</v>
      </c>
      <c r="U24" s="113" t="str">
        <f t="shared" ca="1" si="14"/>
        <v>0</v>
      </c>
      <c r="V24" s="112" t="str">
        <f t="shared" ref="V24:Z35" ca="1" si="15">IF($C24="","",VLOOKUP($A24,$B$5:$Z$19,COLUMN()-1,FALSE))</f>
        <v>-</v>
      </c>
      <c r="W24" s="113" t="str">
        <f t="shared" ca="1" si="15"/>
        <v>0</v>
      </c>
      <c r="X24" s="112" t="str">
        <f t="shared" ca="1" si="15"/>
        <v>-</v>
      </c>
      <c r="Y24" s="113" t="str">
        <f t="shared" ca="1" si="15"/>
        <v>0</v>
      </c>
      <c r="Z24" s="92">
        <f t="shared" ca="1" si="15"/>
        <v>46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11"/>
        <v>7</v>
      </c>
      <c r="D25" s="7" t="s">
        <v>153</v>
      </c>
      <c r="E25" s="121" t="str">
        <f t="shared" ca="1" si="13"/>
        <v/>
      </c>
      <c r="F25" s="112">
        <f t="shared" ca="1" si="14"/>
        <v>6</v>
      </c>
      <c r="G25" s="113">
        <f t="shared" ca="1" si="14"/>
        <v>12</v>
      </c>
      <c r="H25" s="112">
        <f t="shared" ca="1" si="14"/>
        <v>1</v>
      </c>
      <c r="I25" s="113">
        <f t="shared" ca="1" si="14"/>
        <v>24</v>
      </c>
      <c r="J25" s="112">
        <f t="shared" ca="1" si="14"/>
        <v>0</v>
      </c>
      <c r="K25" s="113" t="str">
        <f t="shared" ca="1" si="14"/>
        <v>0</v>
      </c>
      <c r="L25" s="112">
        <f t="shared" ca="1" si="14"/>
        <v>4</v>
      </c>
      <c r="M25" s="113">
        <f t="shared" ca="1" si="14"/>
        <v>8</v>
      </c>
      <c r="N25" s="112" t="str">
        <f t="shared" ca="1" si="14"/>
        <v>-</v>
      </c>
      <c r="O25" s="113" t="str">
        <f t="shared" ca="1" si="14"/>
        <v>0</v>
      </c>
      <c r="P25" s="112" t="str">
        <f t="shared" ca="1" si="14"/>
        <v>-</v>
      </c>
      <c r="Q25" s="113" t="str">
        <f t="shared" ca="1" si="14"/>
        <v>0</v>
      </c>
      <c r="R25" s="112" t="str">
        <f t="shared" ca="1" si="14"/>
        <v>-</v>
      </c>
      <c r="S25" s="113" t="str">
        <f t="shared" ca="1" si="14"/>
        <v>0</v>
      </c>
      <c r="T25" s="112" t="str">
        <f t="shared" ca="1" si="14"/>
        <v>-</v>
      </c>
      <c r="U25" s="113" t="str">
        <f t="shared" ca="1" si="14"/>
        <v>0</v>
      </c>
      <c r="V25" s="112" t="str">
        <f t="shared" ca="1" si="15"/>
        <v>-</v>
      </c>
      <c r="W25" s="113" t="str">
        <f t="shared" ca="1" si="15"/>
        <v>0</v>
      </c>
      <c r="X25" s="112" t="str">
        <f t="shared" ca="1" si="15"/>
        <v>-</v>
      </c>
      <c r="Y25" s="113" t="str">
        <f t="shared" ca="1" si="15"/>
        <v>0</v>
      </c>
      <c r="Z25" s="92">
        <f t="shared" ca="1" si="15"/>
        <v>44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11"/>
        <v>6</v>
      </c>
      <c r="D26" s="7" t="str">
        <f t="shared" ca="1" si="12"/>
        <v>TRAINING CENTER 1</v>
      </c>
      <c r="E26" s="121" t="str">
        <f t="shared" ca="1" si="13"/>
        <v/>
      </c>
      <c r="F26" s="112">
        <f t="shared" ca="1" si="14"/>
        <v>10</v>
      </c>
      <c r="G26" s="113">
        <f t="shared" ca="1" si="14"/>
        <v>4</v>
      </c>
      <c r="H26" s="112">
        <f t="shared" ca="1" si="14"/>
        <v>4</v>
      </c>
      <c r="I26" s="113">
        <f t="shared" ca="1" si="14"/>
        <v>15</v>
      </c>
      <c r="J26" s="112">
        <f t="shared" ca="1" si="14"/>
        <v>4</v>
      </c>
      <c r="K26" s="113">
        <f t="shared" ca="1" si="14"/>
        <v>16</v>
      </c>
      <c r="L26" s="112" t="str">
        <f t="shared" ca="1" si="14"/>
        <v>-</v>
      </c>
      <c r="M26" s="113" t="str">
        <f t="shared" ca="1" si="14"/>
        <v>0</v>
      </c>
      <c r="N26" s="112" t="str">
        <f t="shared" ca="1" si="14"/>
        <v>-</v>
      </c>
      <c r="O26" s="113" t="str">
        <f t="shared" ca="1" si="14"/>
        <v>0</v>
      </c>
      <c r="P26" s="112" t="str">
        <f t="shared" ca="1" si="14"/>
        <v>-</v>
      </c>
      <c r="Q26" s="113" t="str">
        <f t="shared" ca="1" si="14"/>
        <v>0</v>
      </c>
      <c r="R26" s="112" t="str">
        <f t="shared" ca="1" si="14"/>
        <v>-</v>
      </c>
      <c r="S26" s="113" t="str">
        <f t="shared" ca="1" si="14"/>
        <v>0</v>
      </c>
      <c r="T26" s="112" t="str">
        <f t="shared" ca="1" si="14"/>
        <v>-</v>
      </c>
      <c r="U26" s="113" t="str">
        <f t="shared" ca="1" si="14"/>
        <v>0</v>
      </c>
      <c r="V26" s="112" t="str">
        <f t="shared" ca="1" si="15"/>
        <v>-</v>
      </c>
      <c r="W26" s="113" t="str">
        <f t="shared" ca="1" si="15"/>
        <v>0</v>
      </c>
      <c r="X26" s="112" t="str">
        <f t="shared" ca="1" si="15"/>
        <v>-</v>
      </c>
      <c r="Y26" s="113" t="str">
        <f t="shared" ca="1" si="15"/>
        <v>0</v>
      </c>
      <c r="Z26" s="92">
        <f t="shared" ca="1" si="15"/>
        <v>35</v>
      </c>
    </row>
    <row r="27" spans="1:28" ht="18.600000000000001" x14ac:dyDescent="0.35">
      <c r="A27" s="20">
        <v>7</v>
      </c>
      <c r="B27" s="20">
        <f t="shared" ca="1" si="10"/>
        <v>7</v>
      </c>
      <c r="C27" s="20">
        <f t="shared" ca="1" si="11"/>
        <v>4</v>
      </c>
      <c r="D27" s="7" t="str">
        <f t="shared" ca="1" si="12"/>
        <v>ECOLE DE L'AIR</v>
      </c>
      <c r="E27" s="121" t="str">
        <f t="shared" ca="1" si="13"/>
        <v/>
      </c>
      <c r="F27" s="112">
        <f t="shared" ca="1" si="14"/>
        <v>1</v>
      </c>
      <c r="G27" s="113">
        <f t="shared" ca="1" si="14"/>
        <v>22</v>
      </c>
      <c r="H27" s="112">
        <f t="shared" ca="1" si="14"/>
        <v>11</v>
      </c>
      <c r="I27" s="113">
        <f t="shared" ca="1" si="14"/>
        <v>4</v>
      </c>
      <c r="J27" s="112">
        <f t="shared" ca="1" si="14"/>
        <v>9</v>
      </c>
      <c r="K27" s="113">
        <f t="shared" ca="1" si="14"/>
        <v>6</v>
      </c>
      <c r="L27" s="112">
        <f t="shared" ca="1" si="14"/>
        <v>7</v>
      </c>
      <c r="M27" s="113">
        <f t="shared" ca="1" si="14"/>
        <v>2</v>
      </c>
      <c r="N27" s="112" t="str">
        <f t="shared" ca="1" si="14"/>
        <v>-</v>
      </c>
      <c r="O27" s="113" t="str">
        <f t="shared" ca="1" si="14"/>
        <v>0</v>
      </c>
      <c r="P27" s="112" t="str">
        <f t="shared" ca="1" si="14"/>
        <v>-</v>
      </c>
      <c r="Q27" s="113" t="str">
        <f t="shared" ca="1" si="14"/>
        <v>0</v>
      </c>
      <c r="R27" s="112" t="str">
        <f t="shared" ca="1" si="14"/>
        <v>-</v>
      </c>
      <c r="S27" s="113" t="str">
        <f t="shared" ca="1" si="14"/>
        <v>0</v>
      </c>
      <c r="T27" s="112" t="str">
        <f t="shared" ca="1" si="14"/>
        <v>-</v>
      </c>
      <c r="U27" s="113" t="str">
        <f t="shared" ca="1" si="14"/>
        <v>0</v>
      </c>
      <c r="V27" s="112" t="str">
        <f t="shared" ca="1" si="15"/>
        <v>-</v>
      </c>
      <c r="W27" s="113" t="str">
        <f t="shared" ca="1" si="15"/>
        <v>0</v>
      </c>
      <c r="X27" s="112" t="str">
        <f t="shared" ca="1" si="15"/>
        <v>-</v>
      </c>
      <c r="Y27" s="113" t="str">
        <f t="shared" ca="1" si="15"/>
        <v>0</v>
      </c>
      <c r="Z27" s="92">
        <f t="shared" ca="1" si="15"/>
        <v>34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11"/>
        <v>14</v>
      </c>
      <c r="D28" s="7" t="str">
        <f t="shared" ca="1" si="12"/>
        <v>CABRE D'OR</v>
      </c>
      <c r="E28" s="121" t="str">
        <f t="shared" ca="1" si="13"/>
        <v/>
      </c>
      <c r="F28" s="112" t="str">
        <f t="shared" ca="1" si="14"/>
        <v>-</v>
      </c>
      <c r="G28" s="113" t="str">
        <f t="shared" ca="1" si="14"/>
        <v>0</v>
      </c>
      <c r="H28" s="112">
        <f t="shared" ca="1" si="14"/>
        <v>7</v>
      </c>
      <c r="I28" s="113">
        <f t="shared" ca="1" si="14"/>
        <v>12</v>
      </c>
      <c r="J28" s="112">
        <f t="shared" ca="1" si="14"/>
        <v>7</v>
      </c>
      <c r="K28" s="113">
        <f t="shared" ca="1" si="14"/>
        <v>10</v>
      </c>
      <c r="L28" s="112">
        <f t="shared" ca="1" si="14"/>
        <v>5</v>
      </c>
      <c r="M28" s="113">
        <f t="shared" ca="1" si="14"/>
        <v>6</v>
      </c>
      <c r="N28" s="112" t="str">
        <f t="shared" ca="1" si="14"/>
        <v>-</v>
      </c>
      <c r="O28" s="113" t="str">
        <f t="shared" ca="1" si="14"/>
        <v>0</v>
      </c>
      <c r="P28" s="112" t="str">
        <f t="shared" ca="1" si="14"/>
        <v>-</v>
      </c>
      <c r="Q28" s="113" t="str">
        <f t="shared" ca="1" si="14"/>
        <v>0</v>
      </c>
      <c r="R28" s="112" t="str">
        <f t="shared" ca="1" si="14"/>
        <v>-</v>
      </c>
      <c r="S28" s="113" t="str">
        <f t="shared" ca="1" si="14"/>
        <v>0</v>
      </c>
      <c r="T28" s="112" t="str">
        <f t="shared" ca="1" si="14"/>
        <v>-</v>
      </c>
      <c r="U28" s="113" t="str">
        <f t="shared" ca="1" si="14"/>
        <v>0</v>
      </c>
      <c r="V28" s="112" t="str">
        <f t="shared" ca="1" si="15"/>
        <v>-</v>
      </c>
      <c r="W28" s="113" t="str">
        <f t="shared" ca="1" si="15"/>
        <v>0</v>
      </c>
      <c r="X28" s="112" t="str">
        <f t="shared" ca="1" si="15"/>
        <v>-</v>
      </c>
      <c r="Y28" s="113" t="str">
        <f t="shared" ca="1" si="15"/>
        <v>0</v>
      </c>
      <c r="Z28" s="92">
        <f t="shared" ca="1" si="15"/>
        <v>28</v>
      </c>
    </row>
    <row r="29" spans="1:28" ht="18.600000000000001" x14ac:dyDescent="0.35">
      <c r="A29" s="20">
        <v>9</v>
      </c>
      <c r="B29" s="20">
        <f t="shared" ca="1" si="10"/>
        <v>8</v>
      </c>
      <c r="C29" s="20">
        <f t="shared" ca="1" si="11"/>
        <v>5</v>
      </c>
      <c r="D29" s="7" t="str">
        <f t="shared" ca="1" si="12"/>
        <v>BASTIDE DE LA SALETTE 2</v>
      </c>
      <c r="E29" s="121" t="str">
        <f t="shared" ca="1" si="13"/>
        <v>Ex aequo</v>
      </c>
      <c r="F29" s="112">
        <f t="shared" ca="1" si="14"/>
        <v>8</v>
      </c>
      <c r="G29" s="113">
        <f t="shared" ca="1" si="14"/>
        <v>8</v>
      </c>
      <c r="H29" s="112">
        <f t="shared" ca="1" si="14"/>
        <v>3</v>
      </c>
      <c r="I29" s="113">
        <f t="shared" ca="1" si="14"/>
        <v>20</v>
      </c>
      <c r="J29" s="112" t="str">
        <f t="shared" ca="1" si="14"/>
        <v>-</v>
      </c>
      <c r="K29" s="113" t="str">
        <f t="shared" ca="1" si="14"/>
        <v>0</v>
      </c>
      <c r="L29" s="112" t="str">
        <f t="shared" ca="1" si="14"/>
        <v>-</v>
      </c>
      <c r="M29" s="113" t="str">
        <f t="shared" ca="1" si="14"/>
        <v>0</v>
      </c>
      <c r="N29" s="112" t="str">
        <f t="shared" ca="1" si="14"/>
        <v>-</v>
      </c>
      <c r="O29" s="113" t="str">
        <f t="shared" ca="1" si="14"/>
        <v>0</v>
      </c>
      <c r="P29" s="112" t="str">
        <f t="shared" ca="1" si="14"/>
        <v>-</v>
      </c>
      <c r="Q29" s="113" t="str">
        <f t="shared" ca="1" si="14"/>
        <v>0</v>
      </c>
      <c r="R29" s="112" t="str">
        <f t="shared" ca="1" si="14"/>
        <v>-</v>
      </c>
      <c r="S29" s="113" t="str">
        <f t="shared" ca="1" si="14"/>
        <v>0</v>
      </c>
      <c r="T29" s="112" t="str">
        <f t="shared" ca="1" si="14"/>
        <v>-</v>
      </c>
      <c r="U29" s="113" t="str">
        <f t="shared" ca="1" si="14"/>
        <v>0</v>
      </c>
      <c r="V29" s="112" t="str">
        <f t="shared" ca="1" si="15"/>
        <v>-</v>
      </c>
      <c r="W29" s="113" t="str">
        <f t="shared" ca="1" si="15"/>
        <v>0</v>
      </c>
      <c r="X29" s="112" t="str">
        <f t="shared" ca="1" si="15"/>
        <v>-</v>
      </c>
      <c r="Y29" s="113" t="str">
        <f t="shared" ca="1" si="15"/>
        <v>0</v>
      </c>
      <c r="Z29" s="92">
        <f t="shared" ca="1" si="15"/>
        <v>28</v>
      </c>
    </row>
    <row r="30" spans="1:28" ht="18.600000000000001" x14ac:dyDescent="0.35">
      <c r="A30" s="20">
        <v>10</v>
      </c>
      <c r="B30" s="20">
        <f t="shared" ca="1" si="10"/>
        <v>10</v>
      </c>
      <c r="C30" s="20">
        <f t="shared" ca="1" si="11"/>
        <v>15</v>
      </c>
      <c r="D30" s="7" t="str">
        <f t="shared" ca="1" si="12"/>
        <v>MIRAMAS</v>
      </c>
      <c r="E30" s="121" t="str">
        <f t="shared" ca="1" si="13"/>
        <v/>
      </c>
      <c r="F30" s="112" t="str">
        <f t="shared" ca="1" si="14"/>
        <v>-</v>
      </c>
      <c r="G30" s="113" t="str">
        <f t="shared" ca="1" si="14"/>
        <v>0</v>
      </c>
      <c r="H30" s="112" t="str">
        <f t="shared" ca="1" si="14"/>
        <v>-</v>
      </c>
      <c r="I30" s="113" t="str">
        <f t="shared" ca="1" si="14"/>
        <v>0</v>
      </c>
      <c r="J30" s="112">
        <f t="shared" ca="1" si="14"/>
        <v>1</v>
      </c>
      <c r="K30" s="113">
        <f t="shared" ca="1" si="14"/>
        <v>22</v>
      </c>
      <c r="L30" s="112" t="str">
        <f t="shared" ca="1" si="14"/>
        <v/>
      </c>
      <c r="M30" s="113" t="str">
        <f t="shared" ca="1" si="14"/>
        <v>0</v>
      </c>
      <c r="N30" s="112" t="str">
        <f t="shared" ca="1" si="14"/>
        <v/>
      </c>
      <c r="O30" s="113" t="str">
        <f t="shared" ca="1" si="14"/>
        <v>0</v>
      </c>
      <c r="P30" s="112" t="str">
        <f t="shared" ca="1" si="14"/>
        <v/>
      </c>
      <c r="Q30" s="113" t="str">
        <f t="shared" ca="1" si="14"/>
        <v>0</v>
      </c>
      <c r="R30" s="112" t="str">
        <f t="shared" ca="1" si="14"/>
        <v/>
      </c>
      <c r="S30" s="113" t="str">
        <f t="shared" ca="1" si="14"/>
        <v>0</v>
      </c>
      <c r="T30" s="112" t="str">
        <f t="shared" ca="1" si="14"/>
        <v/>
      </c>
      <c r="U30" s="113" t="str">
        <f t="shared" ca="1" si="14"/>
        <v>0</v>
      </c>
      <c r="V30" s="112" t="str">
        <f t="shared" ca="1" si="15"/>
        <v/>
      </c>
      <c r="W30" s="113" t="str">
        <f t="shared" ca="1" si="15"/>
        <v>0</v>
      </c>
      <c r="X30" s="112" t="str">
        <f t="shared" ca="1" si="15"/>
        <v/>
      </c>
      <c r="Y30" s="113" t="str">
        <f t="shared" ca="1" si="15"/>
        <v>0</v>
      </c>
      <c r="Z30" s="92">
        <f t="shared" ca="1" si="15"/>
        <v>22</v>
      </c>
    </row>
    <row r="31" spans="1:28" ht="18.600000000000001" x14ac:dyDescent="0.35">
      <c r="A31" s="20">
        <v>11</v>
      </c>
      <c r="B31" s="20">
        <f t="shared" ca="1" si="10"/>
        <v>10</v>
      </c>
      <c r="C31" s="20">
        <f t="shared" ca="1" si="11"/>
        <v>1</v>
      </c>
      <c r="D31" s="7" t="str">
        <f t="shared" ca="1" si="12"/>
        <v>AIX MARSEILLE</v>
      </c>
      <c r="E31" s="121" t="str">
        <f t="shared" ca="1" si="13"/>
        <v>Ex aequo</v>
      </c>
      <c r="F31" s="112">
        <f t="shared" ca="1" si="14"/>
        <v>5</v>
      </c>
      <c r="G31" s="113">
        <f t="shared" ca="1" si="14"/>
        <v>14</v>
      </c>
      <c r="H31" s="112">
        <f t="shared" ca="1" si="14"/>
        <v>9</v>
      </c>
      <c r="I31" s="113">
        <f t="shared" ca="1" si="14"/>
        <v>8</v>
      </c>
      <c r="J31" s="112" t="str">
        <f t="shared" ca="1" si="14"/>
        <v>-</v>
      </c>
      <c r="K31" s="113" t="str">
        <f t="shared" ca="1" si="14"/>
        <v>0</v>
      </c>
      <c r="L31" s="112" t="str">
        <f t="shared" ca="1" si="14"/>
        <v>-</v>
      </c>
      <c r="M31" s="113" t="str">
        <f t="shared" ca="1" si="14"/>
        <v>0</v>
      </c>
      <c r="N31" s="112" t="str">
        <f t="shared" ca="1" si="14"/>
        <v>-</v>
      </c>
      <c r="O31" s="113" t="str">
        <f t="shared" ca="1" si="14"/>
        <v>0</v>
      </c>
      <c r="P31" s="112" t="str">
        <f t="shared" ca="1" si="14"/>
        <v>-</v>
      </c>
      <c r="Q31" s="113" t="str">
        <f t="shared" ca="1" si="14"/>
        <v>0</v>
      </c>
      <c r="R31" s="112" t="str">
        <f t="shared" ca="1" si="14"/>
        <v>-</v>
      </c>
      <c r="S31" s="113" t="str">
        <f t="shared" ca="1" si="14"/>
        <v>0</v>
      </c>
      <c r="T31" s="112" t="str">
        <f t="shared" ca="1" si="14"/>
        <v>-</v>
      </c>
      <c r="U31" s="113" t="str">
        <f t="shared" ca="1" si="14"/>
        <v>0</v>
      </c>
      <c r="V31" s="112" t="str">
        <f t="shared" ca="1" si="15"/>
        <v>-</v>
      </c>
      <c r="W31" s="113" t="str">
        <f t="shared" ca="1" si="15"/>
        <v>0</v>
      </c>
      <c r="X31" s="112" t="str">
        <f t="shared" ca="1" si="15"/>
        <v/>
      </c>
      <c r="Y31" s="113" t="str">
        <f t="shared" ca="1" si="15"/>
        <v>0</v>
      </c>
      <c r="Z31" s="92">
        <f t="shared" ca="1" si="15"/>
        <v>22</v>
      </c>
    </row>
    <row r="32" spans="1:28" ht="18.600000000000001" x14ac:dyDescent="0.35">
      <c r="A32" s="20">
        <v>12</v>
      </c>
      <c r="B32" s="20">
        <f t="shared" ca="1" si="10"/>
        <v>11</v>
      </c>
      <c r="C32" s="20">
        <f t="shared" ca="1" si="11"/>
        <v>12</v>
      </c>
      <c r="D32" s="7" t="str">
        <f t="shared" ca="1" si="12"/>
        <v>COTE BLEUE</v>
      </c>
      <c r="E32" s="121" t="str">
        <f t="shared" ca="1" si="13"/>
        <v/>
      </c>
      <c r="F32" s="112">
        <f t="shared" ca="1" si="14"/>
        <v>12</v>
      </c>
      <c r="G32" s="113">
        <f t="shared" ca="1" si="14"/>
        <v>0</v>
      </c>
      <c r="H32" s="112">
        <f t="shared" ca="1" si="14"/>
        <v>10</v>
      </c>
      <c r="I32" s="113">
        <f t="shared" ca="1" si="14"/>
        <v>6</v>
      </c>
      <c r="J32" s="112">
        <f t="shared" ca="1" si="14"/>
        <v>8</v>
      </c>
      <c r="K32" s="113">
        <f t="shared" ca="1" si="14"/>
        <v>8</v>
      </c>
      <c r="L32" s="112">
        <f t="shared" ca="1" si="14"/>
        <v>6</v>
      </c>
      <c r="M32" s="113">
        <f t="shared" ca="1" si="14"/>
        <v>4</v>
      </c>
      <c r="N32" s="112" t="str">
        <f t="shared" ca="1" si="14"/>
        <v>-</v>
      </c>
      <c r="O32" s="113" t="str">
        <f t="shared" ca="1" si="14"/>
        <v>0</v>
      </c>
      <c r="P32" s="112" t="str">
        <f t="shared" ca="1" si="14"/>
        <v>-</v>
      </c>
      <c r="Q32" s="113" t="str">
        <f t="shared" ca="1" si="14"/>
        <v>0</v>
      </c>
      <c r="R32" s="112" t="str">
        <f t="shared" ca="1" si="14"/>
        <v>-</v>
      </c>
      <c r="S32" s="113" t="str">
        <f t="shared" ca="1" si="14"/>
        <v>0</v>
      </c>
      <c r="T32" s="112" t="str">
        <f t="shared" ca="1" si="14"/>
        <v>-</v>
      </c>
      <c r="U32" s="113" t="str">
        <f t="shared" ca="1" si="14"/>
        <v>0</v>
      </c>
      <c r="V32" s="112" t="str">
        <f t="shared" ca="1" si="15"/>
        <v>-</v>
      </c>
      <c r="W32" s="113" t="str">
        <f t="shared" ca="1" si="15"/>
        <v>0</v>
      </c>
      <c r="X32" s="112" t="str">
        <f t="shared" ca="1" si="15"/>
        <v>-</v>
      </c>
      <c r="Y32" s="113" t="str">
        <f t="shared" ca="1" si="15"/>
        <v>0</v>
      </c>
      <c r="Z32" s="92">
        <f t="shared" ca="1" si="15"/>
        <v>18</v>
      </c>
    </row>
    <row r="33" spans="1:26" ht="18.600000000000001" x14ac:dyDescent="0.35">
      <c r="A33" s="20">
        <v>13</v>
      </c>
      <c r="B33" s="20">
        <f t="shared" ca="1" si="10"/>
        <v>12</v>
      </c>
      <c r="C33" s="20">
        <f t="shared" ca="1" si="11"/>
        <v>11</v>
      </c>
      <c r="D33" s="7" t="str">
        <f t="shared" ca="1" si="12"/>
        <v>TRAINING CENTER 2</v>
      </c>
      <c r="E33" s="121" t="str">
        <f t="shared" ca="1" si="13"/>
        <v/>
      </c>
      <c r="F33" s="112">
        <f t="shared" ca="1" si="14"/>
        <v>11</v>
      </c>
      <c r="G33" s="113">
        <f t="shared" ca="1" si="14"/>
        <v>2</v>
      </c>
      <c r="H33" s="112" t="str">
        <f t="shared" ca="1" si="14"/>
        <v>-</v>
      </c>
      <c r="I33" s="113" t="str">
        <f t="shared" ca="1" si="14"/>
        <v>0</v>
      </c>
      <c r="J33" s="112">
        <f t="shared" ca="1" si="14"/>
        <v>6</v>
      </c>
      <c r="K33" s="113">
        <f t="shared" ca="1" si="14"/>
        <v>12</v>
      </c>
      <c r="L33" s="112" t="str">
        <f t="shared" ca="1" si="14"/>
        <v>-</v>
      </c>
      <c r="M33" s="113" t="str">
        <f t="shared" ca="1" si="14"/>
        <v>0</v>
      </c>
      <c r="N33" s="112" t="str">
        <f t="shared" ca="1" si="14"/>
        <v>-</v>
      </c>
      <c r="O33" s="113" t="str">
        <f t="shared" ca="1" si="14"/>
        <v>0</v>
      </c>
      <c r="P33" s="112" t="str">
        <f t="shared" ca="1" si="14"/>
        <v>-</v>
      </c>
      <c r="Q33" s="113" t="str">
        <f t="shared" ca="1" si="14"/>
        <v>0</v>
      </c>
      <c r="R33" s="112" t="str">
        <f t="shared" ca="1" si="14"/>
        <v>-</v>
      </c>
      <c r="S33" s="113" t="str">
        <f t="shared" ca="1" si="14"/>
        <v>0</v>
      </c>
      <c r="T33" s="112" t="str">
        <f t="shared" ca="1" si="14"/>
        <v>-</v>
      </c>
      <c r="U33" s="113" t="str">
        <f t="shared" ca="1" si="14"/>
        <v>0</v>
      </c>
      <c r="V33" s="112" t="str">
        <f t="shared" ca="1" si="15"/>
        <v>-</v>
      </c>
      <c r="W33" s="113" t="str">
        <f t="shared" ca="1" si="15"/>
        <v>0</v>
      </c>
      <c r="X33" s="112" t="str">
        <f t="shared" ca="1" si="15"/>
        <v>-</v>
      </c>
      <c r="Y33" s="113" t="str">
        <f t="shared" ca="1" si="15"/>
        <v>0</v>
      </c>
      <c r="Z33" s="92">
        <f t="shared" ca="1" si="15"/>
        <v>14</v>
      </c>
    </row>
    <row r="34" spans="1:26" ht="18.75" x14ac:dyDescent="0.25">
      <c r="A34" s="20">
        <v>14</v>
      </c>
      <c r="B34" s="20">
        <f t="shared" ca="1" si="10"/>
        <v>13</v>
      </c>
      <c r="C34" s="20">
        <f t="shared" ca="1" si="11"/>
        <v>9</v>
      </c>
      <c r="D34" s="7" t="str">
        <f t="shared" ca="1" si="12"/>
        <v>CHÂTEAU L'ARC</v>
      </c>
      <c r="E34" s="121" t="str">
        <f t="shared" ca="1" si="13"/>
        <v/>
      </c>
      <c r="F34" s="112">
        <f t="shared" ca="1" si="14"/>
        <v>9</v>
      </c>
      <c r="G34" s="113">
        <f t="shared" ca="1" si="14"/>
        <v>6</v>
      </c>
      <c r="H34" s="112">
        <f t="shared" ca="1" si="14"/>
        <v>13</v>
      </c>
      <c r="I34" s="113">
        <f t="shared" ca="1" si="14"/>
        <v>0</v>
      </c>
      <c r="J34" s="112">
        <f t="shared" ca="1" si="14"/>
        <v>11</v>
      </c>
      <c r="K34" s="113">
        <f t="shared" ca="1" si="14"/>
        <v>2</v>
      </c>
      <c r="L34" s="112" t="str">
        <f t="shared" ca="1" si="14"/>
        <v>-</v>
      </c>
      <c r="M34" s="113" t="str">
        <f t="shared" ca="1" si="14"/>
        <v>0</v>
      </c>
      <c r="N34" s="112" t="str">
        <f t="shared" ca="1" si="14"/>
        <v>-</v>
      </c>
      <c r="O34" s="113" t="str">
        <f t="shared" ca="1" si="14"/>
        <v>0</v>
      </c>
      <c r="P34" s="112" t="str">
        <f t="shared" ca="1" si="14"/>
        <v>-</v>
      </c>
      <c r="Q34" s="113" t="str">
        <f t="shared" ca="1" si="14"/>
        <v>0</v>
      </c>
      <c r="R34" s="112" t="str">
        <f t="shared" ca="1" si="14"/>
        <v>-</v>
      </c>
      <c r="S34" s="113" t="str">
        <f t="shared" ca="1" si="14"/>
        <v>0</v>
      </c>
      <c r="T34" s="112" t="str">
        <f t="shared" ca="1" si="14"/>
        <v>-</v>
      </c>
      <c r="U34" s="113" t="str">
        <f t="shared" ca="1" si="14"/>
        <v>0</v>
      </c>
      <c r="V34" s="112" t="str">
        <f t="shared" ca="1" si="15"/>
        <v>-</v>
      </c>
      <c r="W34" s="113" t="str">
        <f t="shared" ca="1" si="15"/>
        <v>0</v>
      </c>
      <c r="X34" s="112" t="str">
        <f t="shared" ca="1" si="15"/>
        <v>-</v>
      </c>
      <c r="Y34" s="113" t="str">
        <f t="shared" ca="1" si="15"/>
        <v>0</v>
      </c>
      <c r="Z34" s="92">
        <f t="shared" ca="1" si="15"/>
        <v>8</v>
      </c>
    </row>
    <row r="35" spans="1:26" ht="18.75" x14ac:dyDescent="0.25">
      <c r="A35" s="20">
        <v>15</v>
      </c>
      <c r="B35" s="20">
        <f t="shared" ref="B35" ca="1" si="16">IF(C35="","",INDIRECT("A"&amp;C35+4))</f>
        <v>14</v>
      </c>
      <c r="C35" s="20">
        <f t="shared" ca="1" si="11"/>
        <v>13</v>
      </c>
      <c r="D35" s="7" t="str">
        <f t="shared" ca="1" si="12"/>
        <v>AIX EN PROVENCE</v>
      </c>
      <c r="E35" s="121" t="str">
        <f t="shared" ref="E35" ca="1" si="17">IF(AND(B35&lt;&gt;"",B34=B35),"Ex aequo","")</f>
        <v/>
      </c>
      <c r="F35" s="112" t="str">
        <f t="shared" ca="1" si="14"/>
        <v>-</v>
      </c>
      <c r="G35" s="113" t="str">
        <f t="shared" ca="1" si="14"/>
        <v>0</v>
      </c>
      <c r="H35" s="112">
        <f t="shared" ca="1" si="14"/>
        <v>12</v>
      </c>
      <c r="I35" s="113">
        <f t="shared" ca="1" si="14"/>
        <v>2</v>
      </c>
      <c r="J35" s="112">
        <f t="shared" ca="1" si="14"/>
        <v>12</v>
      </c>
      <c r="K35" s="113">
        <f t="shared" ca="1" si="14"/>
        <v>0</v>
      </c>
      <c r="L35" s="112">
        <f t="shared" ca="1" si="14"/>
        <v>8</v>
      </c>
      <c r="M35" s="113">
        <f t="shared" ca="1" si="14"/>
        <v>0</v>
      </c>
      <c r="N35" s="112" t="str">
        <f t="shared" ca="1" si="14"/>
        <v>-</v>
      </c>
      <c r="O35" s="113" t="str">
        <f t="shared" ca="1" si="14"/>
        <v>0</v>
      </c>
      <c r="P35" s="112" t="str">
        <f t="shared" ca="1" si="14"/>
        <v>-</v>
      </c>
      <c r="Q35" s="113" t="str">
        <f t="shared" ca="1" si="14"/>
        <v>0</v>
      </c>
      <c r="R35" s="112" t="str">
        <f t="shared" ca="1" si="14"/>
        <v>-</v>
      </c>
      <c r="S35" s="113" t="str">
        <f t="shared" ca="1" si="14"/>
        <v>0</v>
      </c>
      <c r="T35" s="112" t="str">
        <f t="shared" ca="1" si="14"/>
        <v>-</v>
      </c>
      <c r="U35" s="113" t="str">
        <f t="shared" ca="1" si="14"/>
        <v>0</v>
      </c>
      <c r="V35" s="112" t="str">
        <f t="shared" ca="1" si="15"/>
        <v>-</v>
      </c>
      <c r="W35" s="113" t="str">
        <f t="shared" ca="1" si="15"/>
        <v>0</v>
      </c>
      <c r="X35" s="112" t="str">
        <f t="shared" ca="1" si="15"/>
        <v>-</v>
      </c>
      <c r="Y35" s="113" t="str">
        <f t="shared" ca="1" si="15"/>
        <v>0</v>
      </c>
      <c r="Z35" s="92">
        <f t="shared" ca="1" si="15"/>
        <v>2</v>
      </c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2025-04-16T20:06:18Z</cp:lastPrinted>
  <dcterms:created xsi:type="dcterms:W3CDTF">2013-11-13T16:24:54Z</dcterms:created>
  <dcterms:modified xsi:type="dcterms:W3CDTF">2025-04-16T20:06:33Z</dcterms:modified>
</cp:coreProperties>
</file>